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3.xml" ContentType="application/vnd.openxmlformats-officedocument.spreadsheetml.table+xml"/>
  <Override PartName="/xl/slicers/slicer1.xml" ContentType="application/vnd.ms-excel.slicer+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enys\Documents\"/>
    </mc:Choice>
  </mc:AlternateContent>
  <bookViews>
    <workbookView xWindow="0" yWindow="0" windowWidth="20490" windowHeight="7755" activeTab="2"/>
  </bookViews>
  <sheets>
    <sheet name="RentalData" sheetId="2" r:id="rId1"/>
    <sheet name="PivotTable" sheetId="7" r:id="rId2"/>
    <sheet name="Pivotchart" sheetId="8" r:id="rId3"/>
    <sheet name="RentalData2" sheetId="6" r:id="rId4"/>
    <sheet name="Report" sheetId="3" r:id="rId5"/>
    <sheet name="InputData" sheetId="4" r:id="rId6"/>
    <sheet name="Documentation" sheetId="5" r:id="rId7"/>
  </sheets>
  <definedNames>
    <definedName name="_xlnm._FilterDatabase" localSheetId="0" hidden="1">RentalData!$B$11:$L$130</definedName>
    <definedName name="_xlnm._FilterDatabase" localSheetId="3" hidden="1">RentalData2!$A$2:$L$121</definedName>
    <definedName name="_xlnm.Criteria" localSheetId="0">RentalData!$B$1:$L$3</definedName>
    <definedName name="_xlnm.Extract" localSheetId="0">RentalData!#REF!</definedName>
    <definedName name="Fiesta">InputData!$G$6</definedName>
    <definedName name="Focus">InputData!$J$6</definedName>
    <definedName name="Ford">InputData!$L$5:$L$7</definedName>
    <definedName name="Fusion">InputData!$I$6</definedName>
    <definedName name="Honda">InputData!$M$5:$M$7</definedName>
    <definedName name="Prelude">InputData!$H$6</definedName>
    <definedName name="_xlnm.Print_Area" localSheetId="6">Documentation!$A$1:$D$24</definedName>
    <definedName name="Slicer_Standing">#N/A</definedName>
  </definedNames>
  <calcPr calcId="152511"/>
  <pivotCaches>
    <pivotCache cacheId="0" r:id="rId8"/>
  </pivotCaches>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9"/>
      </x15:slicerCaches>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 i="3" l="1"/>
  <c r="D6" i="3"/>
  <c r="D7" i="3"/>
  <c r="D8" i="3"/>
  <c r="D9" i="3"/>
  <c r="D10" i="3"/>
  <c r="D11" i="3"/>
  <c r="D12" i="3"/>
  <c r="D13" i="3"/>
  <c r="D14" i="3"/>
  <c r="D15" i="3"/>
  <c r="D16" i="3"/>
  <c r="D17" i="3"/>
  <c r="D18" i="3"/>
  <c r="D19" i="3"/>
  <c r="D20" i="3"/>
  <c r="D21" i="3"/>
  <c r="D22" i="3"/>
  <c r="D23" i="3"/>
  <c r="D24" i="3"/>
  <c r="D25" i="3"/>
  <c r="D26" i="3"/>
  <c r="D27" i="3"/>
  <c r="D28" i="3"/>
  <c r="D29" i="3"/>
  <c r="D30" i="3"/>
  <c r="D31" i="3"/>
  <c r="D32" i="3"/>
  <c r="D4" i="3"/>
  <c r="C4" i="3"/>
  <c r="C5" i="3"/>
  <c r="C6" i="3"/>
  <c r="C7" i="3"/>
  <c r="C8" i="3"/>
  <c r="C9" i="3"/>
  <c r="C10" i="3"/>
  <c r="C11" i="3"/>
  <c r="C12" i="3"/>
  <c r="C13" i="3"/>
  <c r="C14" i="3"/>
  <c r="C15" i="3"/>
  <c r="C16" i="3"/>
  <c r="C17" i="3"/>
  <c r="C18" i="3"/>
  <c r="C19" i="3"/>
  <c r="C20" i="3"/>
  <c r="C21" i="3"/>
  <c r="C22" i="3"/>
  <c r="C23" i="3"/>
  <c r="C24" i="3"/>
  <c r="C25" i="3"/>
  <c r="C26" i="3"/>
  <c r="C27" i="3"/>
  <c r="C28" i="3"/>
  <c r="C29" i="3"/>
  <c r="C30" i="3"/>
  <c r="C31" i="3"/>
  <c r="C32"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4" i="3"/>
  <c r="B6" i="2" l="1"/>
  <c r="B7" i="2"/>
  <c r="B5" i="2"/>
  <c r="I3" i="2"/>
  <c r="I2" i="2"/>
  <c r="L3" i="6" l="1"/>
  <c r="L121" i="6"/>
  <c r="K121" i="6"/>
  <c r="L120" i="6"/>
  <c r="K120" i="6"/>
  <c r="L119" i="6"/>
  <c r="K119" i="6"/>
  <c r="L118" i="6"/>
  <c r="K118" i="6"/>
  <c r="L117" i="6"/>
  <c r="K117" i="6"/>
  <c r="L116" i="6"/>
  <c r="K116" i="6"/>
  <c r="L115" i="6"/>
  <c r="K115" i="6"/>
  <c r="L114" i="6"/>
  <c r="K114" i="6"/>
  <c r="L113" i="6"/>
  <c r="K113" i="6"/>
  <c r="L112" i="6"/>
  <c r="K112" i="6"/>
  <c r="L111" i="6"/>
  <c r="K111" i="6"/>
  <c r="L110" i="6"/>
  <c r="K110" i="6"/>
  <c r="L109" i="6"/>
  <c r="K109" i="6"/>
  <c r="L108" i="6"/>
  <c r="K108" i="6"/>
  <c r="L107" i="6"/>
  <c r="K107" i="6"/>
  <c r="L106" i="6"/>
  <c r="K106" i="6"/>
  <c r="L105" i="6"/>
  <c r="K105" i="6"/>
  <c r="L104" i="6"/>
  <c r="K104" i="6"/>
  <c r="L103" i="6"/>
  <c r="K103" i="6"/>
  <c r="L102" i="6"/>
  <c r="K102" i="6"/>
  <c r="L101" i="6"/>
  <c r="K101" i="6"/>
  <c r="L100" i="6"/>
  <c r="K100" i="6"/>
  <c r="L99" i="6"/>
  <c r="K99" i="6"/>
  <c r="L98" i="6"/>
  <c r="K98" i="6"/>
  <c r="L97" i="6"/>
  <c r="K97" i="6"/>
  <c r="L96" i="6"/>
  <c r="K96" i="6"/>
  <c r="L95" i="6"/>
  <c r="K95" i="6"/>
  <c r="L94" i="6"/>
  <c r="K94" i="6"/>
  <c r="L93" i="6"/>
  <c r="K93" i="6"/>
  <c r="L92" i="6"/>
  <c r="K92" i="6"/>
  <c r="L91" i="6"/>
  <c r="K91" i="6"/>
  <c r="L90" i="6"/>
  <c r="K90" i="6"/>
  <c r="L89" i="6"/>
  <c r="K89" i="6"/>
  <c r="L88" i="6"/>
  <c r="K88" i="6"/>
  <c r="L87" i="6"/>
  <c r="K87" i="6"/>
  <c r="L86" i="6"/>
  <c r="K86" i="6"/>
  <c r="L85" i="6"/>
  <c r="K85" i="6"/>
  <c r="L84" i="6"/>
  <c r="K84" i="6"/>
  <c r="L83" i="6"/>
  <c r="K83" i="6"/>
  <c r="L82" i="6"/>
  <c r="K82" i="6"/>
  <c r="L81" i="6"/>
  <c r="K81" i="6"/>
  <c r="L80" i="6"/>
  <c r="K80" i="6"/>
  <c r="L79" i="6"/>
  <c r="K79" i="6"/>
  <c r="L78" i="6"/>
  <c r="K78" i="6"/>
  <c r="L77" i="6"/>
  <c r="K77" i="6"/>
  <c r="L76" i="6"/>
  <c r="K76" i="6"/>
  <c r="L75" i="6"/>
  <c r="K75" i="6"/>
  <c r="L74" i="6"/>
  <c r="K74" i="6"/>
  <c r="L73" i="6"/>
  <c r="K73" i="6"/>
  <c r="L72" i="6"/>
  <c r="K72" i="6"/>
  <c r="L71" i="6"/>
  <c r="K71" i="6"/>
  <c r="L70" i="6"/>
  <c r="K70" i="6"/>
  <c r="L69" i="6"/>
  <c r="K69" i="6"/>
  <c r="L68" i="6"/>
  <c r="K68" i="6"/>
  <c r="L67" i="6"/>
  <c r="K67" i="6"/>
  <c r="L66" i="6"/>
  <c r="K66" i="6"/>
  <c r="L65" i="6"/>
  <c r="K65" i="6"/>
  <c r="L64" i="6"/>
  <c r="K64" i="6"/>
  <c r="L63" i="6"/>
  <c r="K63" i="6"/>
  <c r="L62" i="6"/>
  <c r="K62" i="6"/>
  <c r="L61" i="6"/>
  <c r="K61" i="6"/>
  <c r="L60" i="6"/>
  <c r="K60" i="6"/>
  <c r="L59" i="6"/>
  <c r="K59" i="6"/>
  <c r="L58" i="6"/>
  <c r="K58" i="6"/>
  <c r="L57" i="6"/>
  <c r="K57" i="6"/>
  <c r="L56" i="6"/>
  <c r="K56" i="6"/>
  <c r="L55" i="6"/>
  <c r="K55" i="6"/>
  <c r="L54" i="6"/>
  <c r="K54" i="6"/>
  <c r="L53" i="6"/>
  <c r="K53" i="6"/>
  <c r="L52" i="6"/>
  <c r="K52" i="6"/>
  <c r="L51" i="6"/>
  <c r="K51" i="6"/>
  <c r="L50" i="6"/>
  <c r="K50" i="6"/>
  <c r="L49" i="6"/>
  <c r="K49" i="6"/>
  <c r="L48" i="6"/>
  <c r="K48" i="6"/>
  <c r="L47" i="6"/>
  <c r="K47" i="6"/>
  <c r="L46" i="6"/>
  <c r="K46" i="6"/>
  <c r="L45" i="6"/>
  <c r="K45" i="6"/>
  <c r="L44" i="6"/>
  <c r="K44" i="6"/>
  <c r="L43" i="6"/>
  <c r="K43" i="6"/>
  <c r="L42" i="6"/>
  <c r="K42" i="6"/>
  <c r="L41" i="6"/>
  <c r="K41" i="6"/>
  <c r="L40" i="6"/>
  <c r="K40" i="6"/>
  <c r="L39" i="6"/>
  <c r="K39" i="6"/>
  <c r="L38" i="6"/>
  <c r="K38" i="6"/>
  <c r="L37" i="6"/>
  <c r="K37" i="6"/>
  <c r="L36" i="6"/>
  <c r="K36" i="6"/>
  <c r="L35" i="6"/>
  <c r="K35" i="6"/>
  <c r="L34" i="6"/>
  <c r="K34" i="6"/>
  <c r="L33" i="6"/>
  <c r="K33" i="6"/>
  <c r="L32" i="6"/>
  <c r="K32" i="6"/>
  <c r="L31" i="6"/>
  <c r="K31" i="6"/>
  <c r="L30" i="6"/>
  <c r="K30" i="6"/>
  <c r="L29" i="6"/>
  <c r="K29" i="6"/>
  <c r="L28" i="6"/>
  <c r="K28" i="6"/>
  <c r="L27" i="6"/>
  <c r="K27" i="6"/>
  <c r="L26" i="6"/>
  <c r="K26" i="6"/>
  <c r="L25" i="6"/>
  <c r="K25" i="6"/>
  <c r="L24" i="6"/>
  <c r="K24" i="6"/>
  <c r="L23" i="6"/>
  <c r="K23" i="6"/>
  <c r="L22" i="6"/>
  <c r="K22" i="6"/>
  <c r="L21" i="6"/>
  <c r="K21" i="6"/>
  <c r="L20" i="6"/>
  <c r="K20" i="6"/>
  <c r="L19" i="6"/>
  <c r="K19" i="6"/>
  <c r="L18" i="6"/>
  <c r="K18" i="6"/>
  <c r="L17" i="6"/>
  <c r="K17" i="6"/>
  <c r="L16" i="6"/>
  <c r="K16" i="6"/>
  <c r="L15" i="6"/>
  <c r="K15" i="6"/>
  <c r="L14" i="6"/>
  <c r="K14" i="6"/>
  <c r="L13" i="6"/>
  <c r="K13" i="6"/>
  <c r="L12" i="6"/>
  <c r="K12" i="6"/>
  <c r="L11" i="6"/>
  <c r="K11" i="6"/>
  <c r="L10" i="6"/>
  <c r="K10" i="6"/>
  <c r="L9" i="6"/>
  <c r="K9" i="6"/>
  <c r="L8" i="6"/>
  <c r="K8" i="6"/>
  <c r="L7" i="6"/>
  <c r="K7" i="6"/>
  <c r="L6" i="6"/>
  <c r="K6" i="6"/>
  <c r="L5" i="6"/>
  <c r="K5" i="6"/>
  <c r="L4" i="6"/>
  <c r="K4" i="6"/>
  <c r="K3" i="6"/>
  <c r="L18" i="2"/>
  <c r="L19" i="2"/>
  <c r="L20" i="2"/>
  <c r="L21" i="2"/>
  <c r="L22" i="2"/>
  <c r="L23" i="2"/>
  <c r="L24" i="2"/>
  <c r="L25" i="2"/>
  <c r="L26" i="2"/>
  <c r="L27" i="2"/>
  <c r="L28" i="2"/>
  <c r="L29" i="2"/>
  <c r="L30" i="2"/>
  <c r="L31" i="2"/>
  <c r="L32" i="2"/>
  <c r="L33" i="2"/>
  <c r="L34" i="2"/>
  <c r="L35" i="2"/>
  <c r="L36" i="2"/>
  <c r="L2" i="2" s="1"/>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6" i="2"/>
  <c r="L17" i="2"/>
  <c r="L3" i="2" s="1"/>
  <c r="L13" i="2"/>
  <c r="L14" i="2"/>
  <c r="L15" i="2"/>
  <c r="L12"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21" i="2"/>
  <c r="K22" i="2"/>
  <c r="K23" i="2"/>
  <c r="K16" i="2"/>
  <c r="K17" i="2"/>
  <c r="K18" i="2"/>
  <c r="K19" i="2"/>
  <c r="K20" i="2"/>
  <c r="K13" i="2"/>
  <c r="K14" i="2"/>
  <c r="K15" i="2"/>
  <c r="K12" i="2"/>
  <c r="D6" i="5" l="1"/>
</calcChain>
</file>

<file path=xl/comments1.xml><?xml version="1.0" encoding="utf-8"?>
<comments xmlns="http://schemas.openxmlformats.org/spreadsheetml/2006/main">
  <authors>
    <author xml:space="preserve"> </author>
  </authors>
  <commentList>
    <comment ref="D7" authorId="0" shapeId="0">
      <text>
        <r>
          <rPr>
            <b/>
            <sz val="8"/>
            <color indexed="81"/>
            <rFont val="Tahoma"/>
            <family val="2"/>
          </rPr>
          <t>VERSION BACKUP NAME :</t>
        </r>
        <r>
          <rPr>
            <sz val="8"/>
            <color indexed="81"/>
            <rFont val="Tahoma"/>
            <family val="2"/>
          </rPr>
          <t xml:space="preserve">
Before modifying any worksheet, save the original workbook with the following name format:
Original name_yyyymmdd</t>
        </r>
      </text>
    </comment>
  </commentList>
</comments>
</file>

<file path=xl/sharedStrings.xml><?xml version="1.0" encoding="utf-8"?>
<sst xmlns="http://schemas.openxmlformats.org/spreadsheetml/2006/main" count="1416" uniqueCount="181">
  <si>
    <t>CustID</t>
  </si>
  <si>
    <t>Date</t>
  </si>
  <si>
    <t>CarID</t>
  </si>
  <si>
    <t>TimeOut</t>
  </si>
  <si>
    <t>Miles</t>
  </si>
  <si>
    <t>Price</t>
  </si>
  <si>
    <t>Insurance</t>
  </si>
  <si>
    <t>Gender</t>
  </si>
  <si>
    <t>Standing</t>
  </si>
  <si>
    <t>Note</t>
  </si>
  <si>
    <t>C82486</t>
  </si>
  <si>
    <t>H1</t>
  </si>
  <si>
    <t>M</t>
  </si>
  <si>
    <t>Dirty</t>
  </si>
  <si>
    <t>C29297</t>
  </si>
  <si>
    <t>OK</t>
  </si>
  <si>
    <t>C91326</t>
  </si>
  <si>
    <t>Junior</t>
  </si>
  <si>
    <t>C82678</t>
  </si>
  <si>
    <t>C91565</t>
  </si>
  <si>
    <t>F</t>
  </si>
  <si>
    <t>C84744</t>
  </si>
  <si>
    <t>H10</t>
  </si>
  <si>
    <t>C69547</t>
  </si>
  <si>
    <t>H11</t>
  </si>
  <si>
    <t>C35362</t>
  </si>
  <si>
    <t>Damage</t>
  </si>
  <si>
    <t>C89766</t>
  </si>
  <si>
    <t>C81205</t>
  </si>
  <si>
    <t>H12</t>
  </si>
  <si>
    <t>C77395</t>
  </si>
  <si>
    <t>H13</t>
  </si>
  <si>
    <t>Senior</t>
  </si>
  <si>
    <t>Repair</t>
  </si>
  <si>
    <t>C44713</t>
  </si>
  <si>
    <t>C44272</t>
  </si>
  <si>
    <t>C57030</t>
  </si>
  <si>
    <t>H14</t>
  </si>
  <si>
    <t>C95255</t>
  </si>
  <si>
    <t>C43137</t>
  </si>
  <si>
    <t>C86511</t>
  </si>
  <si>
    <t>C97832</t>
  </si>
  <si>
    <t>H15</t>
  </si>
  <si>
    <t>C12907</t>
  </si>
  <si>
    <t>C18536</t>
  </si>
  <si>
    <t>C33518</t>
  </si>
  <si>
    <t>C86270</t>
  </si>
  <si>
    <t>H16</t>
  </si>
  <si>
    <t>C31113</t>
  </si>
  <si>
    <t>C48242</t>
  </si>
  <si>
    <t>H17</t>
  </si>
  <si>
    <t>C88220</t>
  </si>
  <si>
    <t>C92127</t>
  </si>
  <si>
    <t>C41670</t>
  </si>
  <si>
    <t>C86889</t>
  </si>
  <si>
    <t>C67253</t>
  </si>
  <si>
    <t>H18</t>
  </si>
  <si>
    <t>C80870</t>
  </si>
  <si>
    <t>C47550</t>
  </si>
  <si>
    <t>C32765</t>
  </si>
  <si>
    <t>H19</t>
  </si>
  <si>
    <t>C13958</t>
  </si>
  <si>
    <t>C85228</t>
  </si>
  <si>
    <t>H2</t>
  </si>
  <si>
    <t>C24308</t>
  </si>
  <si>
    <t>C81029</t>
  </si>
  <si>
    <t>C52898</t>
  </si>
  <si>
    <t>C98491</t>
  </si>
  <si>
    <t>H20</t>
  </si>
  <si>
    <t>C82555</t>
  </si>
  <si>
    <t>C13361</t>
  </si>
  <si>
    <t>H21</t>
  </si>
  <si>
    <t>C40326</t>
  </si>
  <si>
    <t>C14962</t>
  </si>
  <si>
    <t>C54819</t>
  </si>
  <si>
    <t>C23953</t>
  </si>
  <si>
    <t>H22</t>
  </si>
  <si>
    <t>H23</t>
  </si>
  <si>
    <t>C90472</t>
  </si>
  <si>
    <t>C44476</t>
  </si>
  <si>
    <t>H24</t>
  </si>
  <si>
    <t>C18039</t>
  </si>
  <si>
    <t>C30650</t>
  </si>
  <si>
    <t>C50213</t>
  </si>
  <si>
    <t>C82451</t>
  </si>
  <si>
    <t>C90114</t>
  </si>
  <si>
    <t>C77689</t>
  </si>
  <si>
    <t>H25</t>
  </si>
  <si>
    <t>C60064</t>
  </si>
  <si>
    <t>C11781</t>
  </si>
  <si>
    <t>H26</t>
  </si>
  <si>
    <t>C98195</t>
  </si>
  <si>
    <t>C43480</t>
  </si>
  <si>
    <t>C38489</t>
  </si>
  <si>
    <t>C54357</t>
  </si>
  <si>
    <t>C70680</t>
  </si>
  <si>
    <t>H27</t>
  </si>
  <si>
    <t>C89399</t>
  </si>
  <si>
    <t>C99340</t>
  </si>
  <si>
    <t>H28</t>
  </si>
  <si>
    <t>C72740</t>
  </si>
  <si>
    <t>C69954</t>
  </si>
  <si>
    <t>C98360</t>
  </si>
  <si>
    <t>H29</t>
  </si>
  <si>
    <t>C66538</t>
  </si>
  <si>
    <t>C19646</t>
  </si>
  <si>
    <t>C67636</t>
  </si>
  <si>
    <t>C57607</t>
  </si>
  <si>
    <t>C17196</t>
  </si>
  <si>
    <t>H3</t>
  </si>
  <si>
    <t>H4</t>
  </si>
  <si>
    <t>C84990</t>
  </si>
  <si>
    <t>C32022</t>
  </si>
  <si>
    <t>H5</t>
  </si>
  <si>
    <t>C14849</t>
  </si>
  <si>
    <t>H6</t>
  </si>
  <si>
    <t>C56418</t>
  </si>
  <si>
    <t>C80480</t>
  </si>
  <si>
    <t>C62535</t>
  </si>
  <si>
    <t>H7</t>
  </si>
  <si>
    <t>C80524</t>
  </si>
  <si>
    <t>C68296</t>
  </si>
  <si>
    <t>C29336</t>
  </si>
  <si>
    <t>C21308</t>
  </si>
  <si>
    <t>C41991</t>
  </si>
  <si>
    <t>H8</t>
  </si>
  <si>
    <t>C21739</t>
  </si>
  <si>
    <t>C76368</t>
  </si>
  <si>
    <t>C85991</t>
  </si>
  <si>
    <t>H9</t>
  </si>
  <si>
    <t>C16015</t>
  </si>
  <si>
    <t>C14469</t>
  </si>
  <si>
    <t>Trips</t>
  </si>
  <si>
    <t>Make</t>
  </si>
  <si>
    <t>Honda</t>
  </si>
  <si>
    <t>Model</t>
  </si>
  <si>
    <t>AutoID</t>
  </si>
  <si>
    <t>Ford</t>
  </si>
  <si>
    <t>Prelude</t>
  </si>
  <si>
    <t>Focus</t>
  </si>
  <si>
    <t>Fiesta</t>
  </si>
  <si>
    <t>Check up</t>
  </si>
  <si>
    <t>Civic</t>
  </si>
  <si>
    <t>Fusion</t>
  </si>
  <si>
    <t>Create Date</t>
  </si>
  <si>
    <t>By Whom</t>
  </si>
  <si>
    <t>Description</t>
  </si>
  <si>
    <t>Workbook Name</t>
  </si>
  <si>
    <t>Firstname Lastname</t>
  </si>
  <si>
    <t>Mod. Date</t>
  </si>
  <si>
    <t>Mod. Description</t>
  </si>
  <si>
    <t>Last Version Backup Name</t>
  </si>
  <si>
    <t>Sheet Name</t>
  </si>
  <si>
    <t>Creator</t>
  </si>
  <si>
    <t>Purpose</t>
  </si>
  <si>
    <t>Report</t>
  </si>
  <si>
    <t>InputData</t>
  </si>
  <si>
    <t>RentalData</t>
  </si>
  <si>
    <t>Checkup</t>
  </si>
  <si>
    <t>Sophomore</t>
  </si>
  <si>
    <t>Freshman</t>
  </si>
  <si>
    <t>Graduate</t>
  </si>
  <si>
    <t>Total Miles</t>
  </si>
  <si>
    <t>Average Price</t>
  </si>
  <si>
    <t>Total Rentals</t>
  </si>
  <si>
    <t>Column Labels</t>
  </si>
  <si>
    <t>Grand Total</t>
  </si>
  <si>
    <t>Feb</t>
  </si>
  <si>
    <t>Mar</t>
  </si>
  <si>
    <t>Apr</t>
  </si>
  <si>
    <t>May</t>
  </si>
  <si>
    <t>Row Labels</t>
  </si>
  <si>
    <t>Count of Standing</t>
  </si>
  <si>
    <t>Sum of Miles</t>
  </si>
  <si>
    <t>Total Count of Standing</t>
  </si>
  <si>
    <t>Total Sum of Miles</t>
  </si>
  <si>
    <t>Car Model</t>
  </si>
  <si>
    <t>row Labels</t>
  </si>
  <si>
    <t>Month</t>
  </si>
  <si>
    <t>Female</t>
  </si>
  <si>
    <t>Male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</si>
</sst>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_(&quot;$&quot;* #,##0_);_(&quot;$&quot;* \(#,##0\);_(&quot;$&quot;* &quot;-&quot;??_);_(@_)"/>
    <numFmt numFmtId="165" formatCode="_(* #,##0_);_(* \(#,##0\);_(*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0"/>
      <color rgb="FF333333"/>
      <name val="Segoe UI"/>
      <family val="2"/>
    </font>
    <font>
      <b/>
      <sz val="9"/>
      <color theme="1"/>
      <name val="Calibri"/>
      <family val="2"/>
      <scheme val="minor"/>
    </font>
    <font>
      <b/>
      <sz val="8"/>
      <color indexed="81"/>
      <name val="Tahoma"/>
      <family val="2"/>
    </font>
    <font>
      <sz val="8"/>
      <color indexed="81"/>
      <name val="Tahoma"/>
      <family val="2"/>
    </font>
  </fonts>
  <fills count="5">
    <fill>
      <patternFill patternType="none"/>
    </fill>
    <fill>
      <patternFill patternType="gray125"/>
    </fill>
    <fill>
      <patternFill patternType="solid">
        <fgColor theme="6" tint="-0.499984740745262"/>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1">
    <xf numFmtId="0" fontId="0"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8">
    <xf numFmtId="0" fontId="0" fillId="0" borderId="0" xfId="0"/>
    <xf numFmtId="49" fontId="3" fillId="3" borderId="0" xfId="0" applyNumberFormat="1" applyFont="1" applyFill="1" applyBorder="1" applyAlignment="1">
      <alignment horizontal="left"/>
    </xf>
    <xf numFmtId="0" fontId="0" fillId="3" borderId="0" xfId="0" applyFont="1" applyFill="1"/>
    <xf numFmtId="0" fontId="1" fillId="0" borderId="0" xfId="1"/>
    <xf numFmtId="0" fontId="2" fillId="2" borderId="1" xfId="2" applyFont="1" applyFill="1" applyBorder="1"/>
    <xf numFmtId="14" fontId="1" fillId="0" borderId="0" xfId="3" applyNumberFormat="1"/>
    <xf numFmtId="164" fontId="0" fillId="0" borderId="0" xfId="4" applyNumberFormat="1" applyFont="1"/>
    <xf numFmtId="0" fontId="1" fillId="0" borderId="1" xfId="5" applyBorder="1"/>
    <xf numFmtId="49" fontId="2" fillId="2" borderId="1" xfId="6" applyNumberFormat="1" applyFont="1" applyFill="1" applyBorder="1" applyAlignment="1">
      <alignment horizontal="left" vertical="top"/>
    </xf>
    <xf numFmtId="49" fontId="3" fillId="3" borderId="0" xfId="7" applyNumberFormat="1" applyFont="1" applyFill="1" applyBorder="1" applyAlignment="1"/>
    <xf numFmtId="14" fontId="0" fillId="3" borderId="1" xfId="10" applyNumberFormat="1" applyFont="1" applyFill="1" applyBorder="1" applyAlignment="1">
      <alignment horizontal="right" vertical="top"/>
    </xf>
    <xf numFmtId="49" fontId="0" fillId="3" borderId="1" xfId="11" applyNumberFormat="1" applyFont="1" applyFill="1" applyBorder="1" applyAlignment="1">
      <alignment vertical="top"/>
    </xf>
    <xf numFmtId="49" fontId="0" fillId="3" borderId="1" xfId="12" applyNumberFormat="1" applyFont="1" applyFill="1" applyBorder="1" applyAlignment="1">
      <alignment horizontal="left" vertical="top" wrapText="1"/>
    </xf>
    <xf numFmtId="0" fontId="4" fillId="0" borderId="1" xfId="13" applyFont="1" applyBorder="1" applyAlignment="1">
      <alignment vertical="top"/>
    </xf>
    <xf numFmtId="14" fontId="0" fillId="3" borderId="1" xfId="14" applyNumberFormat="1" applyFont="1" applyFill="1" applyBorder="1" applyAlignment="1">
      <alignment vertical="top"/>
    </xf>
    <xf numFmtId="49" fontId="5" fillId="4" borderId="0" xfId="15" applyNumberFormat="1" applyFont="1" applyFill="1" applyBorder="1" applyAlignment="1">
      <alignment vertical="top"/>
    </xf>
    <xf numFmtId="49" fontId="5" fillId="4" borderId="1" xfId="16" applyNumberFormat="1" applyFont="1" applyFill="1" applyBorder="1" applyAlignment="1">
      <alignment vertical="top"/>
    </xf>
    <xf numFmtId="49" fontId="5" fillId="4" borderId="1" xfId="17" applyNumberFormat="1" applyFont="1" applyFill="1" applyBorder="1" applyAlignment="1">
      <alignment horizontal="left" vertical="top" wrapText="1"/>
    </xf>
    <xf numFmtId="0" fontId="0" fillId="4" borderId="0" xfId="18" applyFont="1" applyFill="1"/>
    <xf numFmtId="0" fontId="2" fillId="2" borderId="2" xfId="19" applyFont="1" applyFill="1" applyBorder="1"/>
    <xf numFmtId="0" fontId="2" fillId="2" borderId="2" xfId="2" applyFont="1" applyFill="1" applyBorder="1"/>
    <xf numFmtId="0" fontId="2" fillId="2" borderId="3" xfId="2" applyFont="1" applyFill="1" applyBorder="1"/>
    <xf numFmtId="0" fontId="0" fillId="0" borderId="0" xfId="0" pivotButton="1"/>
    <xf numFmtId="0" fontId="0" fillId="0" borderId="0" xfId="0" applyAlignment="1">
      <alignment horizontal="left"/>
    </xf>
    <xf numFmtId="0" fontId="0" fillId="0" borderId="0" xfId="0" applyNumberFormat="1"/>
    <xf numFmtId="0" fontId="0" fillId="0" borderId="0" xfId="0" applyProtection="1">
      <protection locked="0"/>
    </xf>
    <xf numFmtId="165" fontId="0" fillId="0" borderId="0" xfId="0" applyNumberFormat="1"/>
    <xf numFmtId="49" fontId="3" fillId="3" borderId="0" xfId="20" applyNumberFormat="1" applyFont="1" applyFill="1" applyBorder="1" applyAlignment="1">
      <alignment horizontal="left"/>
    </xf>
  </cellXfs>
  <cellStyles count="21">
    <cellStyle name="0IgqNC5hXeVttowTWUFn9mPlIoj9U5kBnmmSYbh5Ngo=-~7g7AdvScjeo5SecAVvje9g==" xfId="20"/>
    <cellStyle name="7igDFFogSxSH/W1TV5qZxTpesWnfwcFIFvl3yTQ+9Wc=-~Tt+JlOwDz3YMeZY36h2Ezg==" xfId="5"/>
    <cellStyle name="8Q4HJbGpCEQLXQRWHD8KwUNjcWBzWqlCCKUYPKjNyns=-~Vh/9kvUme0WYYm01k7zYkw==" xfId="6"/>
    <cellStyle name="dG8lxZ/teTPV8vU0fXTFEhikpUkR9jfhaiWhApRmTkY=-~N/UmV8AS6wZlALSHODjNUg==" xfId="18"/>
    <cellStyle name="Dgjx2mCRWgrH/gGJav0STE8epn6fMEypi6SQWWdOCZ4=-~5P/mYXMP/EIdrcLc7Bq0PQ==" xfId="14"/>
    <cellStyle name="io9nYccPbMNCJwVdcdWEO8EGlZ1jfGkqWfj3z93x0pw=-~dghTSNiI8tmTRnBPXka3qQ==" xfId="19"/>
    <cellStyle name="iQ2mkvDA66roq01+1xDkE7jCfaZfMg19m3JRJX7GpE0=-~FKWZ08VwkCmqbEKvVDOHSA==" xfId="7"/>
    <cellStyle name="JHIWJCThcpp3aP1smw+PdnpPb6Kj2peAf+2JO893iz0=-~vW+vNU3M99+44gko/Gnbpw==" xfId="11"/>
    <cellStyle name="K0jJfA+FCIMcirpj6i9XRR6iDt3HWgxuTU3zgQv+iFg=-~G2loQFXrnkb1nzrdPwqv9A==" xfId="17"/>
    <cellStyle name="kbceTGFqDUSBaYnmb0/kNkpx+ydokaCE0JPTowRpyMM=-~78h5Ou+DmLSogUIMIOAJDg==" xfId="3"/>
    <cellStyle name="Normal" xfId="0" builtinId="0"/>
    <cellStyle name="OrZfX+9l+6ivyGsB8wI/XXeHXSheoudE/5fTRAx77d0=-~95XKvhVe4ZFBtWqfXYnLIg==" xfId="4"/>
    <cellStyle name="oZTERqjmK4Sit+2dWjvFIH82woNH+F4/HEEnRyINsLM=-~0pNiZih0J2rMZKtWIH/OYw==" xfId="9"/>
    <cellStyle name="rWOKVS4il2YpTtuFduVBUoUOSQ0VastysR2pjYqpXYY=-~H7/GNEPCHal8IOFjnN53MQ==" xfId="8"/>
    <cellStyle name="TAl8WxGbQruo/sywn5qIMIUsGSORN1AKYNcd7u1TF+g=-~+SQxXnMpS+zKC0eZssfzjQ==" xfId="16"/>
    <cellStyle name="tUz7W6Ga1mOI5QdNfasVBam8qUzPGohc583WvdMqM40=-~d/w2IIe9SHTFfTjviLwyRw==" xfId="13"/>
    <cellStyle name="ueS6K3dWO3QICPwC59xaf/REX5cn815mf3Yl7W4lqDo=-~hzRfRtR4xoAyuuR4BN7uVg==" xfId="15"/>
    <cellStyle name="UzaOwVmwWILEDkg/rXUbVlvM+dOw24HSrTziIWSQaoY=-~2GcWz9VWfKmXDqFHSvJutQ==" xfId="2"/>
    <cellStyle name="WfxltGIhbO7GcUbQhM1ORZp7XoHK2LxKI+It6JSMRLk=-~ntExx0kKl/yCcvOoRb6V/Q==" xfId="10"/>
    <cellStyle name="XRY1NmOhivsT3kjNl60AjJftJTlvw51DX057l64lSzI=-~BX0ND6QWUo671Fe0LAtbuw==" xfId="1"/>
    <cellStyle name="zcTdM4AkkdtOxqTs3L0fXAnpD8OE2R4uoaPciBdJy+E=-~XLVgnpV3+nubMTPEPZMDSQ==" xfId="12"/>
  </cellStyles>
  <dxfs count="11">
    <dxf>
      <font>
        <b val="0"/>
        <i val="0"/>
        <strike val="0"/>
        <condense val="0"/>
        <extend val="0"/>
        <outline val="0"/>
        <shadow val="0"/>
        <u val="none"/>
        <vertAlign val="baseline"/>
        <sz val="11"/>
        <color theme="1"/>
        <name val="Calibri"/>
        <scheme val="minor"/>
      </font>
      <numFmt numFmtId="164" formatCode="_(&quot;$&quot;* #,##0_);_(&quot;$&quot;* \(#,##0\);_(&quot;$&quot;* &quot;-&quot;??_);_(@_)"/>
    </dxf>
    <dxf>
      <numFmt numFmtId="19" formatCode="m/d/yyyy"/>
    </dxf>
    <dxf>
      <font>
        <b/>
        <i val="0"/>
        <strike val="0"/>
        <condense val="0"/>
        <extend val="0"/>
        <outline val="0"/>
        <shadow val="0"/>
        <u val="none"/>
        <vertAlign val="baseline"/>
        <sz val="11"/>
        <color theme="0"/>
        <name val="Calibri"/>
        <scheme val="minor"/>
      </font>
      <fill>
        <patternFill patternType="solid">
          <fgColor indexed="64"/>
          <bgColor theme="6" tint="-0.499984740745262"/>
        </patternFill>
      </fill>
      <border diagonalUp="0" diagonalDown="0" outline="0">
        <left style="thin">
          <color indexed="64"/>
        </left>
        <right style="thin">
          <color indexed="64"/>
        </right>
        <top/>
        <bottom/>
      </border>
    </dxf>
    <dxf>
      <numFmt numFmtId="165" formatCode="_(* #,##0_);_(* \(#,##0\);_(* &quot;-&quot;??_);_(@_)"/>
    </dxf>
    <dxf>
      <protection locked="0"/>
    </dxf>
    <dxf>
      <border outline="0">
        <top style="thin">
          <color indexed="64"/>
        </top>
      </border>
    </dxf>
    <dxf>
      <border outline="0">
        <bottom style="thin">
          <color indexed="64"/>
        </bottom>
      </border>
    </dxf>
    <dxf>
      <font>
        <b/>
        <i val="0"/>
        <strike val="0"/>
        <condense val="0"/>
        <extend val="0"/>
        <outline val="0"/>
        <shadow val="0"/>
        <u val="none"/>
        <vertAlign val="baseline"/>
        <sz val="11"/>
        <color theme="0"/>
        <name val="Calibri"/>
        <scheme val="minor"/>
      </font>
      <fill>
        <patternFill patternType="solid">
          <fgColor indexed="64"/>
          <bgColor theme="6" tint="-0.499984740745262"/>
        </patternFill>
      </fill>
    </dxf>
    <dxf>
      <font>
        <b val="0"/>
        <i val="0"/>
        <strike val="0"/>
        <condense val="0"/>
        <extend val="0"/>
        <outline val="0"/>
        <shadow val="0"/>
        <u val="none"/>
        <vertAlign val="baseline"/>
        <sz val="11"/>
        <color theme="1"/>
        <name val="Calibri"/>
        <scheme val="minor"/>
      </font>
      <numFmt numFmtId="164" formatCode="_(&quot;$&quot;* #,##0_);_(&quot;$&quot;* \(#,##0\);_(&quot;$&quot;* &quot;-&quot;??_);_(@_)"/>
    </dxf>
    <dxf>
      <numFmt numFmtId="19" formatCode="m/d/yyyy"/>
    </dxf>
    <dxf>
      <font>
        <b/>
        <i val="0"/>
        <strike val="0"/>
        <condense val="0"/>
        <extend val="0"/>
        <outline val="0"/>
        <shadow val="0"/>
        <u val="none"/>
        <vertAlign val="baseline"/>
        <sz val="11"/>
        <color theme="0"/>
        <name val="Calibri"/>
        <scheme val="minor"/>
      </font>
      <fill>
        <patternFill patternType="solid">
          <fgColor indexed="64"/>
          <bgColor theme="6" tint="-0.499984740745262"/>
        </patternFill>
      </fill>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[YO16_XL_BU03_GRADER_Madison College _MeinholzRyan (1).xlsx]Pivotchart!PivotTable7</c:name>
    <c:fmtId val="0"/>
  </c:pivotSource>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US"/>
              <a:t>Total Miles by Model</a:t>
            </a:r>
          </a:p>
        </c:rich>
      </c:tx>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ivotFmts>
      <c:pivotFmt>
        <c:idx val="0"/>
      </c:pivotFmt>
      <c:pivotFmt>
        <c:idx val="1"/>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w="9525">
              <a:solidFill>
                <a:schemeClr val="accent2"/>
              </a:solidFill>
              <a:round/>
            </a:ln>
            <a:effectLst>
              <a:outerShdw blurRad="57150" dist="19050" dir="5400000" algn="ctr" rotWithShape="0">
                <a:srgbClr val="000000">
                  <a:alpha val="63000"/>
                </a:srgbClr>
              </a:outerShdw>
            </a:effectLst>
          </c:spPr>
        </c:marker>
      </c:pivotFmt>
      <c:pivotFmt>
        <c:idx val="2"/>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w="9525">
              <a:solidFill>
                <a:schemeClr val="accent3"/>
              </a:solidFill>
              <a:round/>
            </a:ln>
            <a:effectLst>
              <a:outerShdw blurRad="57150" dist="19050" dir="5400000" algn="ctr" rotWithShape="0">
                <a:srgbClr val="000000">
                  <a:alpha val="63000"/>
                </a:srgbClr>
              </a:outerShdw>
            </a:effectLst>
          </c:spPr>
        </c:marker>
      </c:pivotFmt>
      <c:pivotFmt>
        <c:idx val="3"/>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circle"/>
          <c:size val="6"/>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w="9525">
              <a:solidFill>
                <a:schemeClr val="accent4"/>
              </a:solidFill>
              <a:round/>
            </a:ln>
            <a:effectLst>
              <a:outerShdw blurRad="57150" dist="19050" dir="5400000" algn="ctr" rotWithShape="0">
                <a:srgbClr val="000000">
                  <a:alpha val="63000"/>
                </a:srgbClr>
              </a:outerShdw>
            </a:effectLst>
          </c:spPr>
        </c:marker>
      </c:pivotFmt>
      <c:pivotFmt>
        <c:idx val="4"/>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marker>
          <c:symbol val="none"/>
        </c:marker>
      </c:pivotFmt>
    </c:pivotFmts>
    <c:plotArea>
      <c:layout/>
      <c:barChart>
        <c:barDir val="col"/>
        <c:grouping val="clustered"/>
        <c:varyColors val="0"/>
        <c:ser>
          <c:idx val="0"/>
          <c:order val="0"/>
          <c:tx>
            <c:strRef>
              <c:f>Pivotchart!$B$1:$B$2</c:f>
              <c:strCache>
                <c:ptCount val="1"/>
                <c:pt idx="0">
                  <c:v>Fiesta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Pivotchart!$A$3:$A$5</c:f>
              <c:strCache>
                <c:ptCount val="2"/>
                <c:pt idx="0">
                  <c:v>Female</c:v>
                </c:pt>
                <c:pt idx="1">
                  <c:v>Male</c:v>
                </c:pt>
              </c:strCache>
            </c:strRef>
          </c:cat>
          <c:val>
            <c:numRef>
              <c:f>Pivotchart!$B$3:$B$5</c:f>
              <c:numCache>
                <c:formatCode>_(* #,##0_);_(* \(#,##0\);_(* "-"??_);_(@_)</c:formatCode>
                <c:ptCount val="2"/>
                <c:pt idx="0">
                  <c:v>2332</c:v>
                </c:pt>
                <c:pt idx="1">
                  <c:v>2021</c:v>
                </c:pt>
              </c:numCache>
            </c:numRef>
          </c:val>
          <c:extLst xmlns:c16r2="http://schemas.microsoft.com/office/drawing/2015/06/chart">
            <c:ext xmlns:c16="http://schemas.microsoft.com/office/drawing/2014/chart" uri="{C3380CC4-5D6E-409C-BE32-E72D297353CC}">
              <c16:uniqueId val="{00000000-A11D-4DBA-90D0-842266C13577}"/>
            </c:ext>
          </c:extLst>
        </c:ser>
        <c:ser>
          <c:idx val="1"/>
          <c:order val="1"/>
          <c:tx>
            <c:strRef>
              <c:f>Pivotchart!$C$1:$C$2</c:f>
              <c:strCache>
                <c:ptCount val="1"/>
                <c:pt idx="0">
                  <c:v>Focus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Pivotchart!$A$3:$A$5</c:f>
              <c:strCache>
                <c:ptCount val="2"/>
                <c:pt idx="0">
                  <c:v>Female</c:v>
                </c:pt>
                <c:pt idx="1">
                  <c:v>Male</c:v>
                </c:pt>
              </c:strCache>
            </c:strRef>
          </c:cat>
          <c:val>
            <c:numRef>
              <c:f>Pivotchart!$C$3:$C$5</c:f>
              <c:numCache>
                <c:formatCode>_(* #,##0_);_(* \(#,##0\);_(* "-"??_);_(@_)</c:formatCode>
                <c:ptCount val="2"/>
                <c:pt idx="0">
                  <c:v>1266</c:v>
                </c:pt>
                <c:pt idx="1">
                  <c:v>3226</c:v>
                </c:pt>
              </c:numCache>
            </c:numRef>
          </c:val>
          <c:extLst xmlns:c16r2="http://schemas.microsoft.com/office/drawing/2015/06/chart">
            <c:ext xmlns:c16="http://schemas.microsoft.com/office/drawing/2014/chart" uri="{C3380CC4-5D6E-409C-BE32-E72D297353CC}">
              <c16:uniqueId val="{00000001-A11D-4DBA-90D0-842266C13577}"/>
            </c:ext>
          </c:extLst>
        </c:ser>
        <c:ser>
          <c:idx val="2"/>
          <c:order val="2"/>
          <c:tx>
            <c:strRef>
              <c:f>Pivotchart!$D$1:$D$2</c:f>
              <c:strCache>
                <c:ptCount val="1"/>
                <c:pt idx="0">
                  <c:v>Fusion</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Pivotchart!$A$3:$A$5</c:f>
              <c:strCache>
                <c:ptCount val="2"/>
                <c:pt idx="0">
                  <c:v>Female</c:v>
                </c:pt>
                <c:pt idx="1">
                  <c:v>Male</c:v>
                </c:pt>
              </c:strCache>
            </c:strRef>
          </c:cat>
          <c:val>
            <c:numRef>
              <c:f>Pivotchart!$D$3:$D$5</c:f>
              <c:numCache>
                <c:formatCode>General</c:formatCode>
                <c:ptCount val="2"/>
                <c:pt idx="0">
                  <c:v>2225</c:v>
                </c:pt>
                <c:pt idx="1">
                  <c:v>887</c:v>
                </c:pt>
              </c:numCache>
            </c:numRef>
          </c:val>
          <c:extLst xmlns:c16r2="http://schemas.microsoft.com/office/drawing/2015/06/chart">
            <c:ext xmlns:c16="http://schemas.microsoft.com/office/drawing/2014/chart" uri="{C3380CC4-5D6E-409C-BE32-E72D297353CC}">
              <c16:uniqueId val="{00000002-A11D-4DBA-90D0-842266C13577}"/>
            </c:ext>
          </c:extLst>
        </c:ser>
        <c:ser>
          <c:idx val="3"/>
          <c:order val="3"/>
          <c:tx>
            <c:strRef>
              <c:f>Pivotchart!$E$1:$E$2</c:f>
              <c:strCache>
                <c:ptCount val="1"/>
                <c:pt idx="0">
                  <c:v>Prelude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Pivotchart!$A$3:$A$5</c:f>
              <c:strCache>
                <c:ptCount val="2"/>
                <c:pt idx="0">
                  <c:v>Female</c:v>
                </c:pt>
                <c:pt idx="1">
                  <c:v>Male</c:v>
                </c:pt>
              </c:strCache>
            </c:strRef>
          </c:cat>
          <c:val>
            <c:numRef>
              <c:f>Pivotchart!$E$3:$E$5</c:f>
              <c:numCache>
                <c:formatCode>General</c:formatCode>
                <c:ptCount val="2"/>
                <c:pt idx="0">
                  <c:v>5691</c:v>
                </c:pt>
                <c:pt idx="1">
                  <c:v>7387</c:v>
                </c:pt>
              </c:numCache>
            </c:numRef>
          </c:val>
          <c:extLst xmlns:c16r2="http://schemas.microsoft.com/office/drawing/2015/06/chart">
            <c:ext xmlns:c16="http://schemas.microsoft.com/office/drawing/2014/chart" uri="{C3380CC4-5D6E-409C-BE32-E72D297353CC}">
              <c16:uniqueId val="{00000003-A11D-4DBA-90D0-842266C13577}"/>
            </c:ext>
          </c:extLst>
        </c:ser>
        <c:dLbls>
          <c:showLegendKey val="0"/>
          <c:showVal val="0"/>
          <c:showCatName val="0"/>
          <c:showSerName val="0"/>
          <c:showPercent val="0"/>
          <c:showBubbleSize val="0"/>
        </c:dLbls>
        <c:gapWidth val="100"/>
        <c:overlap val="-24"/>
        <c:axId val="2111452000"/>
        <c:axId val="2111459072"/>
      </c:barChart>
      <c:catAx>
        <c:axId val="2111452000"/>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111459072"/>
        <c:crosses val="autoZero"/>
        <c:auto val="1"/>
        <c:lblAlgn val="ctr"/>
        <c:lblOffset val="100"/>
        <c:noMultiLvlLbl val="0"/>
      </c:catAx>
      <c:valAx>
        <c:axId val="2111459072"/>
        <c:scaling>
          <c:orientation val="minMax"/>
        </c:scaling>
        <c:delete val="0"/>
        <c:axPos val="l"/>
        <c:majorGridlines>
          <c:spPr>
            <a:ln w="9525" cap="flat" cmpd="sng" algn="ctr">
              <a:solidFill>
                <a:schemeClr val="lt1">
                  <a:lumMod val="95000"/>
                  <a:alpha val="10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2111452000"/>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extLst xmlns:c16r2="http://schemas.microsoft.com/office/drawing/2015/06/chart">
    <c:ext xmlns:c16="http://schemas.microsoft.com/office/drawing/2014/chart" uri="{E28EC0CA-F0BB-4C9C-879D-F8772B89E7AC}">
      <c16:pivotOptions16>
        <c16:showExpandCollapseFieldButtons val="1"/>
      </c16:pivotOptions16>
    </c:ex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400050</xdr:colOff>
      <xdr:row>5</xdr:row>
      <xdr:rowOff>161925</xdr:rowOff>
    </xdr:from>
    <xdr:to>
      <xdr:col>7</xdr:col>
      <xdr:colOff>314325</xdr:colOff>
      <xdr:row>20</xdr:row>
      <xdr:rowOff>47625</xdr:rowOff>
    </xdr:to>
    <xdr:graphicFrame macro="">
      <xdr:nvGraphicFramePr>
        <xdr:cNvPr id="2" name="Chart 1">
          <a:extLst>
            <a:ext uri="{FF2B5EF4-FFF2-40B4-BE49-F238E27FC236}">
              <a16:creationId xmlns:a16="http://schemas.microsoft.com/office/drawing/2014/main" xmlns="" id="{D1DCCE92-46CF-4059-9120-2D6A1BC615B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9525</xdr:colOff>
      <xdr:row>1</xdr:row>
      <xdr:rowOff>1</xdr:rowOff>
    </xdr:from>
    <xdr:to>
      <xdr:col>16</xdr:col>
      <xdr:colOff>9525</xdr:colOff>
      <xdr:row>26</xdr:row>
      <xdr:rowOff>114301</xdr:rowOff>
    </xdr:to>
    <mc:AlternateContent xmlns:mc="http://schemas.openxmlformats.org/markup-compatibility/2006" xmlns:sle15="http://schemas.microsoft.com/office/drawing/2012/slicer">
      <mc:Choice Requires="sle15">
        <xdr:graphicFrame macro="">
          <xdr:nvGraphicFramePr>
            <xdr:cNvPr id="2" name="Standing">
              <a:extLst>
                <a:ext uri="{FF2B5EF4-FFF2-40B4-BE49-F238E27FC236}">
                  <a16:creationId xmlns:a16="http://schemas.microsoft.com/office/drawing/2014/main" xmlns="" id="{5F24283F-C378-45E1-9336-49876BDBE332}"/>
                </a:ext>
              </a:extLst>
            </xdr:cNvPr>
            <xdr:cNvGraphicFramePr/>
          </xdr:nvGraphicFramePr>
          <xdr:xfrm>
            <a:off x="0" y="0"/>
            <a:ext cx="0" cy="0"/>
          </xdr:xfrm>
          <a:graphic>
            <a:graphicData uri="http://schemas.microsoft.com/office/drawing/2010/slicer">
              <sle:slicer xmlns:sle="http://schemas.microsoft.com/office/drawing/2010/slicer" name="Standing"/>
            </a:graphicData>
          </a:graphic>
        </xdr:graphicFrame>
      </mc:Choice>
      <mc:Fallback xmlns="">
        <xdr:sp macro="" textlink="">
          <xdr:nvSpPr>
            <xdr:cNvPr id="0" name=""/>
            <xdr:cNvSpPr>
              <a:spLocks noTextEdit="1"/>
            </xdr:cNvSpPr>
          </xdr:nvSpPr>
          <xdr:spPr>
            <a:xfrm>
              <a:off x="10401300" y="190501"/>
              <a:ext cx="1828800" cy="16383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 refreshedDate="43409.276883217593" createdVersion="6" refreshedVersion="6" minRefreshableVersion="3" recordCount="119">
  <cacheSource type="worksheet">
    <worksheetSource name="Table3"/>
  </cacheSource>
  <cacheFields count="13">
    <cacheField name="CustID" numFmtId="0">
      <sharedItems/>
    </cacheField>
    <cacheField name="Date" numFmtId="14">
      <sharedItems containsSemiMixedTypes="0" containsNonDate="0" containsDate="1" containsString="0" minDate="2018-02-01T00:00:00" maxDate="2018-05-13T00:00:00" count="71">
        <d v="2018-02-13T00:00:00"/>
        <d v="2018-02-15T00:00:00"/>
        <d v="2018-03-18T00:00:00"/>
        <d v="2018-04-05T00:00:00"/>
        <d v="2018-05-06T00:00:00"/>
        <d v="2018-02-05T00:00:00"/>
        <d v="2018-03-10T00:00:00"/>
        <d v="2018-03-16T00:00:00"/>
        <d v="2018-05-11T00:00:00"/>
        <d v="2018-02-07T00:00:00"/>
        <d v="2018-02-04T00:00:00"/>
        <d v="2018-02-08T00:00:00"/>
        <d v="2018-02-19T00:00:00"/>
        <d v="2018-03-25T00:00:00"/>
        <d v="2018-05-09T00:00:00"/>
        <d v="2018-02-11T00:00:00"/>
        <d v="2018-02-14T00:00:00"/>
        <d v="2018-03-21T00:00:00"/>
        <d v="2018-03-22T00:00:00"/>
        <d v="2018-02-03T00:00:00"/>
        <d v="2018-03-03T00:00:00"/>
        <d v="2018-03-27T00:00:00"/>
        <d v="2018-04-06T00:00:00"/>
        <d v="2018-02-26T00:00:00"/>
        <d v="2018-03-26T00:00:00"/>
        <d v="2018-04-09T00:00:00"/>
        <d v="2018-04-26T00:00:00"/>
        <d v="2018-02-09T00:00:00"/>
        <d v="2018-04-01T00:00:00"/>
        <d v="2018-04-22T00:00:00"/>
        <d v="2018-02-01T00:00:00"/>
        <d v="2018-05-05T00:00:00"/>
        <d v="2018-03-01T00:00:00"/>
        <d v="2018-03-31T00:00:00"/>
        <d v="2018-02-22T00:00:00"/>
        <d v="2018-03-05T00:00:00"/>
        <d v="2018-05-02T00:00:00"/>
        <d v="2018-05-04T00:00:00"/>
        <d v="2018-05-12T00:00:00"/>
        <d v="2018-02-16T00:00:00"/>
        <d v="2018-04-04T00:00:00"/>
        <d v="2018-02-02T00:00:00"/>
        <d v="2018-02-21T00:00:00"/>
        <d v="2018-03-19T00:00:00"/>
        <d v="2018-04-18T00:00:00"/>
        <d v="2018-04-30T00:00:00"/>
        <d v="2018-04-17T00:00:00"/>
        <d v="2018-04-28T00:00:00"/>
        <d v="2018-03-29T00:00:00"/>
        <d v="2018-04-20T00:00:00"/>
        <d v="2018-04-15T00:00:00"/>
        <d v="2018-04-16T00:00:00"/>
        <d v="2018-03-13T00:00:00"/>
        <d v="2018-04-14T00:00:00"/>
        <d v="2018-05-01T00:00:00"/>
        <d v="2018-04-13T00:00:00"/>
        <d v="2018-04-07T00:00:00"/>
        <d v="2018-02-27T00:00:00"/>
        <d v="2018-03-06T00:00:00"/>
        <d v="2018-03-30T00:00:00"/>
        <d v="2018-04-11T00:00:00"/>
        <d v="2018-04-12T00:00:00"/>
        <d v="2018-03-04T00:00:00"/>
        <d v="2018-04-29T00:00:00"/>
        <d v="2018-03-12T00:00:00"/>
        <d v="2018-03-23T00:00:00"/>
        <d v="2018-05-03T00:00:00"/>
        <d v="2018-03-08T00:00:00"/>
        <d v="2018-03-09T00:00:00"/>
        <d v="2018-03-14T00:00:00"/>
        <d v="2018-02-12T00:00:00"/>
      </sharedItems>
      <fieldGroup par="12" base="1">
        <rangePr groupBy="days" startDate="2018-02-01T00:00:00" endDate="2018-05-13T00:00:00"/>
        <groupItems count="368">
          <s v="&lt;2/1/2018"/>
          <s v="1-Jan"/>
          <s v="2-Jan"/>
          <s v="3-Jan"/>
          <s v="4-Jan"/>
          <s v="5-Jan"/>
          <s v="6-Jan"/>
          <s v="7-Jan"/>
          <s v="8-Jan"/>
          <s v="9-Jan"/>
          <s v="10-Jan"/>
          <s v="11-Jan"/>
          <s v="12-Jan"/>
          <s v="13-Jan"/>
          <s v="14-Jan"/>
          <s v="15-Jan"/>
          <s v="16-Jan"/>
          <s v="17-Jan"/>
          <s v="18-Jan"/>
          <s v="19-Jan"/>
          <s v="20-Jan"/>
          <s v="21-Jan"/>
          <s v="22-Jan"/>
          <s v="23-Jan"/>
          <s v="24-Jan"/>
          <s v="25-Jan"/>
          <s v="26-Jan"/>
          <s v="27-Jan"/>
          <s v="28-Jan"/>
          <s v="29-Jan"/>
          <s v="30-Jan"/>
          <s v="31-Jan"/>
          <s v="1-Feb"/>
          <s v="2-Feb"/>
          <s v="3-Feb"/>
          <s v="4-Feb"/>
          <s v="5-Feb"/>
          <s v="6-Feb"/>
          <s v="7-Feb"/>
          <s v="8-Feb"/>
          <s v="9-Feb"/>
          <s v="10-Feb"/>
          <s v="11-Feb"/>
          <s v="12-Feb"/>
          <s v="13-Feb"/>
          <s v="14-Feb"/>
          <s v="15-Feb"/>
          <s v="16-Feb"/>
          <s v="17-Feb"/>
          <s v="18-Feb"/>
          <s v="19-Feb"/>
          <s v="20-Feb"/>
          <s v="21-Feb"/>
          <s v="22-Feb"/>
          <s v="23-Feb"/>
          <s v="24-Feb"/>
          <s v="25-Feb"/>
          <s v="26-Feb"/>
          <s v="27-Feb"/>
          <s v="28-Feb"/>
          <s v="29-Feb"/>
          <s v="1-Mar"/>
          <s v="2-Mar"/>
          <s v="3-Mar"/>
          <s v="4-Mar"/>
          <s v="5-Mar"/>
          <s v="6-Mar"/>
          <s v="7-Mar"/>
          <s v="8-Mar"/>
          <s v="9-Mar"/>
          <s v="10-Mar"/>
          <s v="11-Mar"/>
          <s v="12-Mar"/>
          <s v="13-Mar"/>
          <s v="14-Mar"/>
          <s v="15-Mar"/>
          <s v="16-Mar"/>
          <s v="17-Mar"/>
          <s v="18-Mar"/>
          <s v="19-Mar"/>
          <s v="20-Mar"/>
          <s v="21-Mar"/>
          <s v="22-Mar"/>
          <s v="23-Mar"/>
          <s v="24-Mar"/>
          <s v="25-Mar"/>
          <s v="26-Mar"/>
          <s v="27-Mar"/>
          <s v="28-Mar"/>
          <s v="29-Mar"/>
          <s v="30-Mar"/>
          <s v="31-Mar"/>
          <s v="1-Apr"/>
          <s v="2-Apr"/>
          <s v="3-Apr"/>
          <s v="4-Apr"/>
          <s v="5-Apr"/>
          <s v="6-Apr"/>
          <s v="7-Apr"/>
          <s v="8-Apr"/>
          <s v="9-Apr"/>
          <s v="10-Apr"/>
          <s v="11-Apr"/>
          <s v="12-Apr"/>
          <s v="13-Apr"/>
          <s v="14-Apr"/>
          <s v="15-Apr"/>
          <s v="16-Apr"/>
          <s v="17-Apr"/>
          <s v="18-Apr"/>
          <s v="19-Apr"/>
          <s v="20-Apr"/>
          <s v="21-Apr"/>
          <s v="22-Apr"/>
          <s v="23-Apr"/>
          <s v="24-Apr"/>
          <s v="25-Apr"/>
          <s v="26-Apr"/>
          <s v="27-Apr"/>
          <s v="28-Apr"/>
          <s v="29-Apr"/>
          <s v="30-Apr"/>
          <s v="1-May"/>
          <s v="2-May"/>
          <s v="3-May"/>
          <s v="4-May"/>
          <s v="5-May"/>
          <s v="6-May"/>
          <s v="7-May"/>
          <s v="8-May"/>
          <s v="9-May"/>
          <s v="10-May"/>
          <s v="11-May"/>
          <s v="12-May"/>
          <s v="13-May"/>
          <s v="14-May"/>
          <s v="15-May"/>
          <s v="16-May"/>
          <s v="17-May"/>
          <s v="18-May"/>
          <s v="19-May"/>
          <s v="20-May"/>
          <s v="21-May"/>
          <s v="22-May"/>
          <s v="23-May"/>
          <s v="24-May"/>
          <s v="25-May"/>
          <s v="26-May"/>
          <s v="27-May"/>
          <s v="28-May"/>
          <s v="29-May"/>
          <s v="30-May"/>
          <s v="31-May"/>
          <s v="1-Jun"/>
          <s v="2-Jun"/>
          <s v="3-Jun"/>
          <s v="4-Jun"/>
          <s v="5-Jun"/>
          <s v="6-Jun"/>
          <s v="7-Jun"/>
          <s v="8-Jun"/>
          <s v="9-Jun"/>
          <s v="10-Jun"/>
          <s v="11-Jun"/>
          <s v="12-Jun"/>
          <s v="13-Jun"/>
          <s v="14-Jun"/>
          <s v="15-Jun"/>
          <s v="16-Jun"/>
          <s v="17-Jun"/>
          <s v="18-Jun"/>
          <s v="19-Jun"/>
          <s v="20-Jun"/>
          <s v="21-Jun"/>
          <s v="22-Jun"/>
          <s v="23-Jun"/>
          <s v="24-Jun"/>
          <s v="25-Jun"/>
          <s v="26-Jun"/>
          <s v="27-Jun"/>
          <s v="28-Jun"/>
          <s v="29-Jun"/>
          <s v="30-Jun"/>
          <s v="1-Jul"/>
          <s v="2-Jul"/>
          <s v="3-Jul"/>
          <s v="4-Jul"/>
          <s v="5-Jul"/>
          <s v="6-Jul"/>
          <s v="7-Jul"/>
          <s v="8-Jul"/>
          <s v="9-Jul"/>
          <s v="10-Jul"/>
          <s v="11-Jul"/>
          <s v="12-Jul"/>
          <s v="13-Jul"/>
          <s v="14-Jul"/>
          <s v="15-Jul"/>
          <s v="16-Jul"/>
          <s v="17-Jul"/>
          <s v="18-Jul"/>
          <s v="19-Jul"/>
          <s v="20-Jul"/>
          <s v="21-Jul"/>
          <s v="22-Jul"/>
          <s v="23-Jul"/>
          <s v="24-Jul"/>
          <s v="25-Jul"/>
          <s v="26-Jul"/>
          <s v="27-Jul"/>
          <s v="28-Jul"/>
          <s v="29-Jul"/>
          <s v="30-Jul"/>
          <s v="31-Jul"/>
          <s v="1-Aug"/>
          <s v="2-Aug"/>
          <s v="3-Aug"/>
          <s v="4-Aug"/>
          <s v="5-Aug"/>
          <s v="6-Aug"/>
          <s v="7-Aug"/>
          <s v="8-Aug"/>
          <s v="9-Aug"/>
          <s v="10-Aug"/>
          <s v="11-Aug"/>
          <s v="12-Aug"/>
          <s v="13-Aug"/>
          <s v="14-Aug"/>
          <s v="15-Aug"/>
          <s v="16-Aug"/>
          <s v="17-Aug"/>
          <s v="18-Aug"/>
          <s v="19-Aug"/>
          <s v="20-Aug"/>
          <s v="21-Aug"/>
          <s v="22-Aug"/>
          <s v="23-Aug"/>
          <s v="24-Aug"/>
          <s v="25-Aug"/>
          <s v="26-Aug"/>
          <s v="27-Aug"/>
          <s v="28-Aug"/>
          <s v="29-Aug"/>
          <s v="30-Aug"/>
          <s v="31-Aug"/>
          <s v="1-Sep"/>
          <s v="2-Sep"/>
          <s v="3-Sep"/>
          <s v="4-Sep"/>
          <s v="5-Sep"/>
          <s v="6-Sep"/>
          <s v="7-Sep"/>
          <s v="8-Sep"/>
          <s v="9-Sep"/>
          <s v="10-Sep"/>
          <s v="11-Sep"/>
          <s v="12-Sep"/>
          <s v="13-Sep"/>
          <s v="14-Sep"/>
          <s v="15-Sep"/>
          <s v="16-Sep"/>
          <s v="17-Sep"/>
          <s v="18-Sep"/>
          <s v="19-Sep"/>
          <s v="20-Sep"/>
          <s v="21-Sep"/>
          <s v="22-Sep"/>
          <s v="23-Sep"/>
          <s v="24-Sep"/>
          <s v="25-Sep"/>
          <s v="26-Sep"/>
          <s v="27-Sep"/>
          <s v="28-Sep"/>
          <s v="29-Sep"/>
          <s v="30-Sep"/>
          <s v="1-Oct"/>
          <s v="2-Oct"/>
          <s v="3-Oct"/>
          <s v="4-Oct"/>
          <s v="5-Oct"/>
          <s v="6-Oct"/>
          <s v="7-Oct"/>
          <s v="8-Oct"/>
          <s v="9-Oct"/>
          <s v="10-Oct"/>
          <s v="11-Oct"/>
          <s v="12-Oct"/>
          <s v="13-Oct"/>
          <s v="14-Oct"/>
          <s v="15-Oct"/>
          <s v="16-Oct"/>
          <s v="17-Oct"/>
          <s v="18-Oct"/>
          <s v="19-Oct"/>
          <s v="20-Oct"/>
          <s v="21-Oct"/>
          <s v="22-Oct"/>
          <s v="23-Oct"/>
          <s v="24-Oct"/>
          <s v="25-Oct"/>
          <s v="26-Oct"/>
          <s v="27-Oct"/>
          <s v="28-Oct"/>
          <s v="29-Oct"/>
          <s v="30-Oct"/>
          <s v="31-Oct"/>
          <s v="1-Nov"/>
          <s v="2-Nov"/>
          <s v="3-Nov"/>
          <s v="4-Nov"/>
          <s v="5-Nov"/>
          <s v="6-Nov"/>
          <s v="7-Nov"/>
          <s v="8-Nov"/>
          <s v="9-Nov"/>
          <s v="10-Nov"/>
          <s v="11-Nov"/>
          <s v="12-Nov"/>
          <s v="13-Nov"/>
          <s v="14-Nov"/>
          <s v="15-Nov"/>
          <s v="16-Nov"/>
          <s v="17-Nov"/>
          <s v="18-Nov"/>
          <s v="19-Nov"/>
          <s v="20-Nov"/>
          <s v="21-Nov"/>
          <s v="22-Nov"/>
          <s v="23-Nov"/>
          <s v="24-Nov"/>
          <s v="25-Nov"/>
          <s v="26-Nov"/>
          <s v="27-Nov"/>
          <s v="28-Nov"/>
          <s v="29-Nov"/>
          <s v="30-Nov"/>
          <s v="1-Dec"/>
          <s v="2-Dec"/>
          <s v="3-Dec"/>
          <s v="4-Dec"/>
          <s v="5-Dec"/>
          <s v="6-Dec"/>
          <s v="7-Dec"/>
          <s v="8-Dec"/>
          <s v="9-Dec"/>
          <s v="10-Dec"/>
          <s v="11-Dec"/>
          <s v="12-Dec"/>
          <s v="13-Dec"/>
          <s v="14-Dec"/>
          <s v="15-Dec"/>
          <s v="16-Dec"/>
          <s v="17-Dec"/>
          <s v="18-Dec"/>
          <s v="19-Dec"/>
          <s v="20-Dec"/>
          <s v="21-Dec"/>
          <s v="22-Dec"/>
          <s v="23-Dec"/>
          <s v="24-Dec"/>
          <s v="25-Dec"/>
          <s v="26-Dec"/>
          <s v="27-Dec"/>
          <s v="28-Dec"/>
          <s v="29-Dec"/>
          <s v="30-Dec"/>
          <s v="31-Dec"/>
          <s v="&gt;5/13/2018"/>
        </groupItems>
      </fieldGroup>
    </cacheField>
    <cacheField name="CarID" numFmtId="0">
      <sharedItems/>
    </cacheField>
    <cacheField name="TimeOut" numFmtId="0">
      <sharedItems containsSemiMixedTypes="0" containsString="0" containsNumber="1" containsInteger="1" minValue="70" maxValue="580"/>
    </cacheField>
    <cacheField name="Miles" numFmtId="0">
      <sharedItems containsSemiMixedTypes="0" containsString="0" containsNumber="1" containsInteger="1" minValue="8" maxValue="397" count="102">
        <n v="327"/>
        <n v="143"/>
        <n v="271"/>
        <n v="171"/>
        <n v="381"/>
        <n v="227"/>
        <n v="286"/>
        <n v="15"/>
        <n v="355"/>
        <n v="67"/>
        <n v="300"/>
        <n v="259"/>
        <n v="296"/>
        <n v="217"/>
        <n v="187"/>
        <n v="88"/>
        <n v="179"/>
        <n v="239"/>
        <n v="86"/>
        <n v="244"/>
        <n v="169"/>
        <n v="349"/>
        <n v="321"/>
        <n v="121"/>
        <n v="218"/>
        <n v="134"/>
        <n v="241"/>
        <n v="333"/>
        <n v="127"/>
        <n v="281"/>
        <n v="307"/>
        <n v="208"/>
        <n v="382"/>
        <n v="20"/>
        <n v="32"/>
        <n v="376"/>
        <n v="311"/>
        <n v="330"/>
        <n v="350"/>
        <n v="132"/>
        <n v="199"/>
        <n v="123"/>
        <n v="323"/>
        <n v="27"/>
        <n v="213"/>
        <n v="319"/>
        <n v="19"/>
        <n v="337"/>
        <n v="397"/>
        <n v="342"/>
        <n v="347"/>
        <n v="44"/>
        <n v="84"/>
        <n v="39"/>
        <n v="8"/>
        <n v="13"/>
        <n v="98"/>
        <n v="324"/>
        <n v="56"/>
        <n v="245"/>
        <n v="51"/>
        <n v="344"/>
        <n v="137"/>
        <n v="182"/>
        <n v="58"/>
        <n v="387"/>
        <n v="247"/>
        <n v="68"/>
        <n v="265"/>
        <n v="24"/>
        <n v="263"/>
        <n v="70"/>
        <n v="53"/>
        <n v="236"/>
        <n v="80"/>
        <n v="17"/>
        <n v="360"/>
        <n v="82"/>
        <n v="291"/>
        <n v="190"/>
        <n v="377"/>
        <n v="48"/>
        <n v="365"/>
        <n v="240"/>
        <n v="394"/>
        <n v="167"/>
        <n v="221"/>
        <n v="282"/>
        <n v="49"/>
        <n v="279"/>
        <n v="301"/>
        <n v="140"/>
        <n v="383"/>
        <n v="388"/>
        <n v="47"/>
        <n v="357"/>
        <n v="229"/>
        <n v="71"/>
        <n v="252"/>
        <n v="42"/>
        <n v="320"/>
        <n v="325"/>
      </sharedItems>
    </cacheField>
    <cacheField name="Price" numFmtId="164">
      <sharedItems containsSemiMixedTypes="0" containsString="0" containsNumber="1" containsInteger="1" minValue="31" maxValue="174"/>
    </cacheField>
    <cacheField name="Insurance" numFmtId="0">
      <sharedItems containsSemiMixedTypes="0" containsString="0" containsNumber="1" containsInteger="1" minValue="0" maxValue="1"/>
    </cacheField>
    <cacheField name="Gender" numFmtId="0">
      <sharedItems count="2">
        <s v="M"/>
        <s v="F"/>
      </sharedItems>
    </cacheField>
    <cacheField name="Standing" numFmtId="0">
      <sharedItems count="5">
        <s v="Sophomore"/>
        <s v="Freshman"/>
        <s v="Junior"/>
        <s v="Graduate"/>
        <s v="Senior"/>
      </sharedItems>
    </cacheField>
    <cacheField name="Note" numFmtId="0">
      <sharedItems/>
    </cacheField>
    <cacheField name="Checkup" numFmtId="0">
      <sharedItems/>
    </cacheField>
    <cacheField name="Model" numFmtId="0">
      <sharedItems count="4">
        <s v="Fiesta"/>
        <s v="Prelude"/>
        <s v="Fusion"/>
        <s v="Focus"/>
      </sharedItems>
    </cacheField>
    <cacheField name="Months" numFmtId="0" databaseField="0">
      <fieldGroup base="1">
        <rangePr groupBy="months" startDate="2018-02-01T00:00:00" endDate="2018-05-13T00:00:00"/>
        <groupItems count="14">
          <s v="&lt;2/1/2018"/>
          <s v="Jan"/>
          <s v="Feb"/>
          <s v="Mar"/>
          <s v="Apr"/>
          <s v="May"/>
          <s v="Jun"/>
          <s v="Jul"/>
          <s v="Aug"/>
          <s v="Sep"/>
          <s v="Oct"/>
          <s v="Nov"/>
          <s v="Dec"/>
          <s v="&gt;5/13/2018"/>
        </groupItems>
      </fieldGroup>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9">
  <r>
    <s v="C82486"/>
    <x v="0"/>
    <s v="H1"/>
    <n v="220"/>
    <x v="0"/>
    <n v="91"/>
    <n v="0"/>
    <x v="0"/>
    <x v="0"/>
    <s v="Dirty"/>
    <s v="N"/>
    <x v="0"/>
  </r>
  <r>
    <s v="C29297"/>
    <x v="1"/>
    <s v="H1"/>
    <n v="80"/>
    <x v="1"/>
    <n v="56"/>
    <n v="0"/>
    <x v="0"/>
    <x v="1"/>
    <s v="OK"/>
    <s v="N"/>
    <x v="0"/>
  </r>
  <r>
    <s v="C91326"/>
    <x v="2"/>
    <s v="H1"/>
    <n v="550"/>
    <x v="2"/>
    <n v="75"/>
    <n v="1"/>
    <x v="0"/>
    <x v="2"/>
    <s v="Dirty"/>
    <s v="N"/>
    <x v="0"/>
  </r>
  <r>
    <s v="C82678"/>
    <x v="3"/>
    <s v="H1"/>
    <n v="520"/>
    <x v="3"/>
    <n v="108"/>
    <n v="0"/>
    <x v="0"/>
    <x v="1"/>
    <s v="OK"/>
    <s v="N"/>
    <x v="0"/>
  </r>
  <r>
    <s v="C91565"/>
    <x v="4"/>
    <s v="H1"/>
    <n v="240"/>
    <x v="4"/>
    <n v="97"/>
    <n v="0"/>
    <x v="1"/>
    <x v="0"/>
    <s v="Dirty"/>
    <s v="N"/>
    <x v="0"/>
  </r>
  <r>
    <s v="C84744"/>
    <x v="5"/>
    <s v="H10"/>
    <n v="180"/>
    <x v="5"/>
    <n v="105"/>
    <n v="1"/>
    <x v="1"/>
    <x v="2"/>
    <s v="OK"/>
    <s v="N"/>
    <x v="1"/>
  </r>
  <r>
    <s v="C69547"/>
    <x v="6"/>
    <s v="H11"/>
    <n v="100"/>
    <x v="6"/>
    <n v="150"/>
    <n v="0"/>
    <x v="0"/>
    <x v="0"/>
    <s v="Dirty"/>
    <s v="N"/>
    <x v="2"/>
  </r>
  <r>
    <s v="C35362"/>
    <x v="7"/>
    <s v="H11"/>
    <n v="400"/>
    <x v="7"/>
    <n v="59"/>
    <n v="1"/>
    <x v="0"/>
    <x v="1"/>
    <s v="Damage"/>
    <s v="Y"/>
    <x v="2"/>
  </r>
  <r>
    <s v="C89766"/>
    <x v="8"/>
    <s v="H11"/>
    <n v="520"/>
    <x v="8"/>
    <n v="49"/>
    <n v="1"/>
    <x v="1"/>
    <x v="3"/>
    <s v="Damage"/>
    <s v="Y"/>
    <x v="2"/>
  </r>
  <r>
    <s v="C81205"/>
    <x v="9"/>
    <s v="H12"/>
    <n v="80"/>
    <x v="9"/>
    <n v="77"/>
    <n v="1"/>
    <x v="1"/>
    <x v="0"/>
    <s v="OK"/>
    <s v="N"/>
    <x v="1"/>
  </r>
  <r>
    <s v="C77395"/>
    <x v="10"/>
    <s v="H13"/>
    <n v="220"/>
    <x v="10"/>
    <n v="79"/>
    <n v="1"/>
    <x v="0"/>
    <x v="3"/>
    <s v="OK"/>
    <s v="N"/>
    <x v="1"/>
  </r>
  <r>
    <s v="C82486"/>
    <x v="11"/>
    <s v="H13"/>
    <n v="110"/>
    <x v="11"/>
    <n v="85"/>
    <n v="0"/>
    <x v="0"/>
    <x v="4"/>
    <s v="Repair"/>
    <s v="Y"/>
    <x v="1"/>
  </r>
  <r>
    <s v="C44713"/>
    <x v="12"/>
    <s v="H13"/>
    <n v="330"/>
    <x v="12"/>
    <n v="161"/>
    <n v="1"/>
    <x v="1"/>
    <x v="3"/>
    <s v="Dirty"/>
    <s v="N"/>
    <x v="1"/>
  </r>
  <r>
    <s v="C44272"/>
    <x v="13"/>
    <s v="H13"/>
    <n v="580"/>
    <x v="13"/>
    <n v="43"/>
    <n v="1"/>
    <x v="1"/>
    <x v="4"/>
    <s v="OK"/>
    <s v="N"/>
    <x v="1"/>
  </r>
  <r>
    <s v="C57030"/>
    <x v="14"/>
    <s v="H13"/>
    <n v="470"/>
    <x v="14"/>
    <n v="68"/>
    <n v="1"/>
    <x v="1"/>
    <x v="1"/>
    <s v="OK"/>
    <s v="N"/>
    <x v="1"/>
  </r>
  <r>
    <s v="C69547"/>
    <x v="15"/>
    <s v="H14"/>
    <n v="470"/>
    <x v="15"/>
    <n v="41"/>
    <n v="0"/>
    <x v="1"/>
    <x v="1"/>
    <s v="OK"/>
    <s v="N"/>
    <x v="0"/>
  </r>
  <r>
    <s v="C95255"/>
    <x v="16"/>
    <s v="H14"/>
    <n v="100"/>
    <x v="16"/>
    <n v="71"/>
    <n v="1"/>
    <x v="1"/>
    <x v="3"/>
    <s v="OK"/>
    <s v="N"/>
    <x v="0"/>
  </r>
  <r>
    <s v="C43137"/>
    <x v="17"/>
    <s v="H14"/>
    <n v="80"/>
    <x v="17"/>
    <n v="94"/>
    <n v="1"/>
    <x v="0"/>
    <x v="1"/>
    <s v="OK"/>
    <s v="N"/>
    <x v="0"/>
  </r>
  <r>
    <s v="C86511"/>
    <x v="18"/>
    <s v="H14"/>
    <n v="70"/>
    <x v="18"/>
    <n v="74"/>
    <n v="0"/>
    <x v="0"/>
    <x v="2"/>
    <s v="OK"/>
    <s v="N"/>
    <x v="0"/>
  </r>
  <r>
    <s v="C97832"/>
    <x v="19"/>
    <s v="H15"/>
    <n v="240"/>
    <x v="19"/>
    <n v="166"/>
    <n v="1"/>
    <x v="0"/>
    <x v="2"/>
    <s v="Dirty"/>
    <s v="N"/>
    <x v="1"/>
  </r>
  <r>
    <s v="C12907"/>
    <x v="5"/>
    <s v="H15"/>
    <n v="540"/>
    <x v="20"/>
    <n v="81"/>
    <n v="0"/>
    <x v="1"/>
    <x v="0"/>
    <s v="Damage"/>
    <s v="Y"/>
    <x v="1"/>
  </r>
  <r>
    <s v="C18536"/>
    <x v="20"/>
    <s v="H15"/>
    <n v="570"/>
    <x v="21"/>
    <n v="136"/>
    <n v="1"/>
    <x v="0"/>
    <x v="1"/>
    <s v="Repair"/>
    <s v="Y"/>
    <x v="1"/>
  </r>
  <r>
    <s v="C33518"/>
    <x v="21"/>
    <s v="H15"/>
    <n v="500"/>
    <x v="22"/>
    <n v="59"/>
    <n v="1"/>
    <x v="1"/>
    <x v="0"/>
    <s v="Dirty"/>
    <s v="N"/>
    <x v="1"/>
  </r>
  <r>
    <s v="C86270"/>
    <x v="22"/>
    <s v="H15"/>
    <n v="330"/>
    <x v="23"/>
    <n v="134"/>
    <n v="1"/>
    <x v="1"/>
    <x v="4"/>
    <s v="Repair"/>
    <s v="Y"/>
    <x v="1"/>
  </r>
  <r>
    <s v="C77395"/>
    <x v="23"/>
    <s v="H16"/>
    <n v="200"/>
    <x v="24"/>
    <n v="174"/>
    <n v="1"/>
    <x v="0"/>
    <x v="4"/>
    <s v="OK"/>
    <s v="N"/>
    <x v="3"/>
  </r>
  <r>
    <s v="C31113"/>
    <x v="24"/>
    <s v="H16"/>
    <n v="210"/>
    <x v="25"/>
    <n v="92"/>
    <n v="1"/>
    <x v="1"/>
    <x v="1"/>
    <s v="OK"/>
    <s v="N"/>
    <x v="3"/>
  </r>
  <r>
    <s v="C48242"/>
    <x v="25"/>
    <s v="H16"/>
    <n v="370"/>
    <x v="26"/>
    <n v="85"/>
    <n v="0"/>
    <x v="0"/>
    <x v="3"/>
    <s v="OK"/>
    <s v="N"/>
    <x v="3"/>
  </r>
  <r>
    <s v="C29297"/>
    <x v="26"/>
    <s v="H16"/>
    <n v="460"/>
    <x v="1"/>
    <n v="162"/>
    <n v="0"/>
    <x v="0"/>
    <x v="4"/>
    <s v="OK"/>
    <s v="N"/>
    <x v="3"/>
  </r>
  <r>
    <s v="C35362"/>
    <x v="10"/>
    <s v="H17"/>
    <n v="140"/>
    <x v="27"/>
    <n v="60"/>
    <n v="1"/>
    <x v="1"/>
    <x v="1"/>
    <s v="Dirty"/>
    <s v="N"/>
    <x v="1"/>
  </r>
  <r>
    <s v="C88220"/>
    <x v="27"/>
    <s v="H17"/>
    <n v="430"/>
    <x v="28"/>
    <n v="126"/>
    <n v="0"/>
    <x v="1"/>
    <x v="1"/>
    <s v="OK"/>
    <s v="N"/>
    <x v="1"/>
  </r>
  <r>
    <s v="C92127"/>
    <x v="2"/>
    <s v="H17"/>
    <n v="80"/>
    <x v="29"/>
    <n v="142"/>
    <n v="0"/>
    <x v="1"/>
    <x v="1"/>
    <s v="OK"/>
    <s v="N"/>
    <x v="1"/>
  </r>
  <r>
    <s v="C35362"/>
    <x v="28"/>
    <s v="H17"/>
    <n v="380"/>
    <x v="30"/>
    <n v="40"/>
    <n v="0"/>
    <x v="1"/>
    <x v="1"/>
    <s v="OK"/>
    <s v="N"/>
    <x v="1"/>
  </r>
  <r>
    <s v="C41670"/>
    <x v="29"/>
    <s v="H17"/>
    <n v="460"/>
    <x v="31"/>
    <n v="173"/>
    <n v="1"/>
    <x v="1"/>
    <x v="1"/>
    <s v="OK"/>
    <s v="N"/>
    <x v="1"/>
  </r>
  <r>
    <s v="C86889"/>
    <x v="4"/>
    <s v="H17"/>
    <n v="250"/>
    <x v="32"/>
    <n v="93"/>
    <n v="0"/>
    <x v="1"/>
    <x v="3"/>
    <s v="Dirty"/>
    <s v="N"/>
    <x v="1"/>
  </r>
  <r>
    <s v="C67253"/>
    <x v="30"/>
    <s v="H18"/>
    <n v="320"/>
    <x v="33"/>
    <n v="31"/>
    <n v="0"/>
    <x v="1"/>
    <x v="0"/>
    <s v="Damage"/>
    <s v="Y"/>
    <x v="1"/>
  </r>
  <r>
    <s v="C77395"/>
    <x v="24"/>
    <s v="H18"/>
    <n v="510"/>
    <x v="34"/>
    <n v="156"/>
    <n v="0"/>
    <x v="0"/>
    <x v="0"/>
    <s v="OK"/>
    <s v="N"/>
    <x v="1"/>
  </r>
  <r>
    <s v="C80870"/>
    <x v="26"/>
    <s v="H18"/>
    <n v="330"/>
    <x v="35"/>
    <n v="49"/>
    <n v="1"/>
    <x v="0"/>
    <x v="3"/>
    <s v="OK"/>
    <s v="N"/>
    <x v="1"/>
  </r>
  <r>
    <s v="C47550"/>
    <x v="31"/>
    <s v="H18"/>
    <n v="70"/>
    <x v="36"/>
    <n v="150"/>
    <n v="1"/>
    <x v="1"/>
    <x v="3"/>
    <s v="Dirty"/>
    <s v="N"/>
    <x v="1"/>
  </r>
  <r>
    <s v="C32765"/>
    <x v="32"/>
    <s v="H19"/>
    <n v="420"/>
    <x v="37"/>
    <n v="124"/>
    <n v="0"/>
    <x v="0"/>
    <x v="1"/>
    <s v="OK"/>
    <s v="N"/>
    <x v="3"/>
  </r>
  <r>
    <s v="C13958"/>
    <x v="33"/>
    <s v="H19"/>
    <n v="260"/>
    <x v="38"/>
    <n v="110"/>
    <n v="0"/>
    <x v="1"/>
    <x v="3"/>
    <s v="OK"/>
    <s v="N"/>
    <x v="3"/>
  </r>
  <r>
    <s v="C85228"/>
    <x v="34"/>
    <s v="H2"/>
    <n v="470"/>
    <x v="7"/>
    <n v="77"/>
    <n v="1"/>
    <x v="1"/>
    <x v="1"/>
    <s v="Damage"/>
    <s v="Y"/>
    <x v="0"/>
  </r>
  <r>
    <s v="C24308"/>
    <x v="35"/>
    <s v="H2"/>
    <n v="420"/>
    <x v="39"/>
    <n v="50"/>
    <n v="0"/>
    <x v="1"/>
    <x v="2"/>
    <s v="Damage"/>
    <s v="Y"/>
    <x v="0"/>
  </r>
  <r>
    <s v="C81029"/>
    <x v="18"/>
    <s v="H2"/>
    <n v="470"/>
    <x v="40"/>
    <n v="61"/>
    <n v="1"/>
    <x v="1"/>
    <x v="4"/>
    <s v="OK"/>
    <s v="N"/>
    <x v="0"/>
  </r>
  <r>
    <s v="C43137"/>
    <x v="21"/>
    <s v="H2"/>
    <n v="440"/>
    <x v="41"/>
    <n v="115"/>
    <n v="0"/>
    <x v="1"/>
    <x v="0"/>
    <s v="OK"/>
    <s v="N"/>
    <x v="0"/>
  </r>
  <r>
    <s v="C57030"/>
    <x v="36"/>
    <s v="H2"/>
    <n v="120"/>
    <x v="42"/>
    <n v="150"/>
    <n v="1"/>
    <x v="1"/>
    <x v="3"/>
    <s v="OK"/>
    <s v="N"/>
    <x v="0"/>
  </r>
  <r>
    <s v="C52898"/>
    <x v="37"/>
    <s v="H2"/>
    <n v="570"/>
    <x v="25"/>
    <n v="107"/>
    <n v="0"/>
    <x v="1"/>
    <x v="3"/>
    <s v="Damage"/>
    <s v="Y"/>
    <x v="0"/>
  </r>
  <r>
    <s v="C98491"/>
    <x v="38"/>
    <s v="H2"/>
    <n v="390"/>
    <x v="43"/>
    <n v="39"/>
    <n v="0"/>
    <x v="1"/>
    <x v="3"/>
    <s v="OK"/>
    <s v="N"/>
    <x v="0"/>
  </r>
  <r>
    <s v="C57030"/>
    <x v="39"/>
    <s v="H20"/>
    <n v="80"/>
    <x v="44"/>
    <n v="58"/>
    <n v="1"/>
    <x v="0"/>
    <x v="0"/>
    <s v="Dirty"/>
    <s v="N"/>
    <x v="0"/>
  </r>
  <r>
    <s v="C82555"/>
    <x v="40"/>
    <s v="H20"/>
    <n v="470"/>
    <x v="45"/>
    <n v="161"/>
    <n v="0"/>
    <x v="0"/>
    <x v="1"/>
    <s v="Dirty"/>
    <s v="N"/>
    <x v="0"/>
  </r>
  <r>
    <s v="C13361"/>
    <x v="41"/>
    <s v="H21"/>
    <n v="230"/>
    <x v="46"/>
    <n v="61"/>
    <n v="1"/>
    <x v="1"/>
    <x v="1"/>
    <s v="Damage"/>
    <s v="Y"/>
    <x v="1"/>
  </r>
  <r>
    <s v="C67253"/>
    <x v="10"/>
    <s v="H21"/>
    <n v="440"/>
    <x v="47"/>
    <n v="155"/>
    <n v="0"/>
    <x v="0"/>
    <x v="1"/>
    <s v="OK"/>
    <s v="N"/>
    <x v="1"/>
  </r>
  <r>
    <s v="C69547"/>
    <x v="42"/>
    <s v="H21"/>
    <n v="420"/>
    <x v="22"/>
    <n v="59"/>
    <n v="1"/>
    <x v="0"/>
    <x v="3"/>
    <s v="Repair"/>
    <s v="Y"/>
    <x v="1"/>
  </r>
  <r>
    <s v="C40326"/>
    <x v="43"/>
    <s v="H21"/>
    <n v="160"/>
    <x v="48"/>
    <n v="88"/>
    <n v="0"/>
    <x v="0"/>
    <x v="3"/>
    <s v="Dirty"/>
    <s v="N"/>
    <x v="1"/>
  </r>
  <r>
    <s v="C14962"/>
    <x v="44"/>
    <s v="H21"/>
    <n v="140"/>
    <x v="49"/>
    <n v="63"/>
    <n v="0"/>
    <x v="0"/>
    <x v="1"/>
    <s v="Dirty"/>
    <s v="N"/>
    <x v="1"/>
  </r>
  <r>
    <s v="C54819"/>
    <x v="45"/>
    <s v="H21"/>
    <n v="450"/>
    <x v="50"/>
    <n v="111"/>
    <n v="0"/>
    <x v="1"/>
    <x v="1"/>
    <s v="OK"/>
    <s v="N"/>
    <x v="1"/>
  </r>
  <r>
    <s v="C23953"/>
    <x v="12"/>
    <s v="H22"/>
    <n v="500"/>
    <x v="51"/>
    <n v="81"/>
    <n v="0"/>
    <x v="1"/>
    <x v="0"/>
    <s v="OK"/>
    <s v="N"/>
    <x v="0"/>
  </r>
  <r>
    <s v="C69547"/>
    <x v="33"/>
    <s v="H23"/>
    <n v="490"/>
    <x v="52"/>
    <n v="110"/>
    <n v="0"/>
    <x v="1"/>
    <x v="1"/>
    <s v="OK"/>
    <s v="N"/>
    <x v="2"/>
  </r>
  <r>
    <s v="C90472"/>
    <x v="28"/>
    <s v="H23"/>
    <n v="170"/>
    <x v="46"/>
    <n v="76"/>
    <n v="1"/>
    <x v="1"/>
    <x v="4"/>
    <s v="OK"/>
    <s v="N"/>
    <x v="2"/>
  </r>
  <r>
    <s v="C44476"/>
    <x v="46"/>
    <s v="H23"/>
    <n v="250"/>
    <x v="53"/>
    <n v="96"/>
    <n v="0"/>
    <x v="1"/>
    <x v="3"/>
    <s v="OK"/>
    <s v="N"/>
    <x v="2"/>
  </r>
  <r>
    <s v="C13361"/>
    <x v="47"/>
    <s v="H23"/>
    <n v="140"/>
    <x v="12"/>
    <n v="117"/>
    <n v="1"/>
    <x v="1"/>
    <x v="1"/>
    <s v="Damage"/>
    <s v="Y"/>
    <x v="2"/>
  </r>
  <r>
    <s v="C35362"/>
    <x v="30"/>
    <s v="H24"/>
    <n v="520"/>
    <x v="54"/>
    <n v="67"/>
    <n v="0"/>
    <x v="0"/>
    <x v="4"/>
    <s v="Dirty"/>
    <s v="N"/>
    <x v="1"/>
  </r>
  <r>
    <s v="C18039"/>
    <x v="5"/>
    <s v="H24"/>
    <n v="570"/>
    <x v="55"/>
    <n v="111"/>
    <n v="0"/>
    <x v="0"/>
    <x v="3"/>
    <s v="OK"/>
    <s v="N"/>
    <x v="1"/>
  </r>
  <r>
    <s v="C57030"/>
    <x v="2"/>
    <s v="H24"/>
    <n v="100"/>
    <x v="56"/>
    <n v="80"/>
    <n v="1"/>
    <x v="1"/>
    <x v="0"/>
    <s v="Damage"/>
    <s v="Y"/>
    <x v="1"/>
  </r>
  <r>
    <s v="C30650"/>
    <x v="18"/>
    <s v="H24"/>
    <n v="160"/>
    <x v="57"/>
    <n v="48"/>
    <n v="1"/>
    <x v="0"/>
    <x v="1"/>
    <s v="OK"/>
    <s v="N"/>
    <x v="1"/>
  </r>
  <r>
    <s v="C50213"/>
    <x v="21"/>
    <s v="H24"/>
    <n v="130"/>
    <x v="43"/>
    <n v="80"/>
    <n v="1"/>
    <x v="1"/>
    <x v="2"/>
    <s v="OK"/>
    <s v="N"/>
    <x v="1"/>
  </r>
  <r>
    <s v="C82451"/>
    <x v="48"/>
    <s v="H24"/>
    <n v="550"/>
    <x v="45"/>
    <n v="132"/>
    <n v="0"/>
    <x v="0"/>
    <x v="1"/>
    <s v="OK"/>
    <s v="N"/>
    <x v="1"/>
  </r>
  <r>
    <s v="C29297"/>
    <x v="3"/>
    <s v="H24"/>
    <n v="290"/>
    <x v="27"/>
    <n v="130"/>
    <n v="0"/>
    <x v="0"/>
    <x v="2"/>
    <s v="OK"/>
    <s v="N"/>
    <x v="1"/>
  </r>
  <r>
    <s v="C90114"/>
    <x v="49"/>
    <s v="H24"/>
    <n v="550"/>
    <x v="58"/>
    <n v="104"/>
    <n v="1"/>
    <x v="0"/>
    <x v="2"/>
    <s v="OK"/>
    <s v="N"/>
    <x v="1"/>
  </r>
  <r>
    <s v="C77689"/>
    <x v="9"/>
    <s v="H25"/>
    <n v="520"/>
    <x v="59"/>
    <n v="161"/>
    <n v="0"/>
    <x v="1"/>
    <x v="2"/>
    <s v="Dirty"/>
    <s v="N"/>
    <x v="1"/>
  </r>
  <r>
    <s v="C82486"/>
    <x v="18"/>
    <s v="H25"/>
    <n v="130"/>
    <x v="60"/>
    <n v="73"/>
    <n v="0"/>
    <x v="0"/>
    <x v="3"/>
    <s v="Dirty"/>
    <s v="N"/>
    <x v="1"/>
  </r>
  <r>
    <s v="C60064"/>
    <x v="28"/>
    <s v="H25"/>
    <n v="220"/>
    <x v="61"/>
    <n v="140"/>
    <n v="1"/>
    <x v="0"/>
    <x v="1"/>
    <s v="Dirty"/>
    <s v="N"/>
    <x v="1"/>
  </r>
  <r>
    <s v="C13361"/>
    <x v="50"/>
    <s v="H25"/>
    <n v="200"/>
    <x v="10"/>
    <n v="126"/>
    <n v="0"/>
    <x v="0"/>
    <x v="3"/>
    <s v="Dirty"/>
    <s v="N"/>
    <x v="1"/>
  </r>
  <r>
    <s v="C43137"/>
    <x v="51"/>
    <s v="H25"/>
    <n v="380"/>
    <x v="62"/>
    <n v="76"/>
    <n v="0"/>
    <x v="0"/>
    <x v="3"/>
    <s v="Dirty"/>
    <s v="N"/>
    <x v="1"/>
  </r>
  <r>
    <s v="C11781"/>
    <x v="36"/>
    <s v="H25"/>
    <n v="140"/>
    <x v="63"/>
    <n v="87"/>
    <n v="1"/>
    <x v="0"/>
    <x v="3"/>
    <s v="OK"/>
    <s v="N"/>
    <x v="1"/>
  </r>
  <r>
    <s v="C29297"/>
    <x v="30"/>
    <s v="H26"/>
    <n v="450"/>
    <x v="64"/>
    <n v="93"/>
    <n v="1"/>
    <x v="1"/>
    <x v="1"/>
    <s v="OK"/>
    <s v="N"/>
    <x v="1"/>
  </r>
  <r>
    <s v="C77395"/>
    <x v="19"/>
    <s v="H26"/>
    <n v="390"/>
    <x v="65"/>
    <n v="138"/>
    <n v="0"/>
    <x v="0"/>
    <x v="3"/>
    <s v="Dirty"/>
    <s v="N"/>
    <x v="1"/>
  </r>
  <r>
    <s v="C98195"/>
    <x v="0"/>
    <s v="H26"/>
    <n v="130"/>
    <x v="66"/>
    <n v="151"/>
    <n v="0"/>
    <x v="1"/>
    <x v="2"/>
    <s v="OK"/>
    <s v="N"/>
    <x v="1"/>
  </r>
  <r>
    <s v="C43480"/>
    <x v="52"/>
    <s v="H26"/>
    <n v="500"/>
    <x v="36"/>
    <n v="49"/>
    <n v="1"/>
    <x v="0"/>
    <x v="3"/>
    <s v="Damage"/>
    <s v="Y"/>
    <x v="1"/>
  </r>
  <r>
    <s v="C38489"/>
    <x v="25"/>
    <s v="H26"/>
    <n v="260"/>
    <x v="67"/>
    <n v="147"/>
    <n v="0"/>
    <x v="0"/>
    <x v="2"/>
    <s v="Dirty"/>
    <s v="N"/>
    <x v="1"/>
  </r>
  <r>
    <s v="C54357"/>
    <x v="53"/>
    <s v="H26"/>
    <n v="510"/>
    <x v="68"/>
    <n v="106"/>
    <n v="1"/>
    <x v="1"/>
    <x v="3"/>
    <s v="Damage"/>
    <s v="Y"/>
    <x v="1"/>
  </r>
  <r>
    <s v="C70680"/>
    <x v="54"/>
    <s v="H26"/>
    <n v="130"/>
    <x v="38"/>
    <n v="60"/>
    <n v="0"/>
    <x v="0"/>
    <x v="2"/>
    <s v="Dirty"/>
    <s v="N"/>
    <x v="1"/>
  </r>
  <r>
    <s v="C13361"/>
    <x v="15"/>
    <s v="H27"/>
    <n v="80"/>
    <x v="69"/>
    <n v="160"/>
    <n v="0"/>
    <x v="0"/>
    <x v="1"/>
    <s v="Dirty"/>
    <s v="N"/>
    <x v="1"/>
  </r>
  <r>
    <s v="C35362"/>
    <x v="12"/>
    <s v="H27"/>
    <n v="90"/>
    <x v="58"/>
    <n v="92"/>
    <n v="0"/>
    <x v="1"/>
    <x v="1"/>
    <s v="OK"/>
    <s v="N"/>
    <x v="1"/>
  </r>
  <r>
    <s v="C18039"/>
    <x v="20"/>
    <s v="H27"/>
    <n v="130"/>
    <x v="70"/>
    <n v="77"/>
    <n v="0"/>
    <x v="0"/>
    <x v="1"/>
    <s v="Damage"/>
    <s v="Y"/>
    <x v="1"/>
  </r>
  <r>
    <s v="C35362"/>
    <x v="55"/>
    <s v="H27"/>
    <n v="520"/>
    <x v="71"/>
    <n v="63"/>
    <n v="0"/>
    <x v="1"/>
    <x v="0"/>
    <s v="Damage"/>
    <s v="Y"/>
    <x v="1"/>
  </r>
  <r>
    <s v="C89399"/>
    <x v="54"/>
    <s v="H27"/>
    <n v="520"/>
    <x v="72"/>
    <n v="54"/>
    <n v="0"/>
    <x v="1"/>
    <x v="2"/>
    <s v="Dirty"/>
    <s v="N"/>
    <x v="1"/>
  </r>
  <r>
    <s v="C99340"/>
    <x v="19"/>
    <s v="H28"/>
    <n v="230"/>
    <x v="73"/>
    <n v="41"/>
    <n v="0"/>
    <x v="1"/>
    <x v="3"/>
    <s v="OK"/>
    <s v="N"/>
    <x v="1"/>
  </r>
  <r>
    <s v="C18039"/>
    <x v="11"/>
    <s v="H28"/>
    <n v="500"/>
    <x v="74"/>
    <n v="59"/>
    <n v="0"/>
    <x v="0"/>
    <x v="4"/>
    <s v="Repair"/>
    <s v="Y"/>
    <x v="1"/>
  </r>
  <r>
    <s v="C72740"/>
    <x v="56"/>
    <s v="H28"/>
    <n v="560"/>
    <x v="75"/>
    <n v="76"/>
    <n v="1"/>
    <x v="0"/>
    <x v="1"/>
    <s v="OK"/>
    <s v="N"/>
    <x v="1"/>
  </r>
  <r>
    <s v="C69954"/>
    <x v="25"/>
    <s v="H28"/>
    <n v="160"/>
    <x v="76"/>
    <n v="120"/>
    <n v="0"/>
    <x v="0"/>
    <x v="1"/>
    <s v="OK"/>
    <s v="N"/>
    <x v="1"/>
  </r>
  <r>
    <s v="C98360"/>
    <x v="57"/>
    <s v="H29"/>
    <n v="250"/>
    <x v="77"/>
    <n v="103"/>
    <n v="0"/>
    <x v="0"/>
    <x v="2"/>
    <s v="Dirty"/>
    <s v="N"/>
    <x v="3"/>
  </r>
  <r>
    <s v="C67253"/>
    <x v="58"/>
    <s v="H29"/>
    <n v="150"/>
    <x v="78"/>
    <n v="114"/>
    <n v="0"/>
    <x v="1"/>
    <x v="2"/>
    <s v="Dirty"/>
    <s v="N"/>
    <x v="3"/>
  </r>
  <r>
    <s v="C66538"/>
    <x v="48"/>
    <s v="H29"/>
    <n v="420"/>
    <x v="79"/>
    <n v="111"/>
    <n v="1"/>
    <x v="0"/>
    <x v="4"/>
    <s v="OK"/>
    <s v="N"/>
    <x v="3"/>
  </r>
  <r>
    <s v="C19646"/>
    <x v="59"/>
    <s v="H29"/>
    <n v="510"/>
    <x v="80"/>
    <n v="121"/>
    <n v="0"/>
    <x v="0"/>
    <x v="1"/>
    <s v="Dirty"/>
    <s v="N"/>
    <x v="3"/>
  </r>
  <r>
    <s v="C67636"/>
    <x v="60"/>
    <s v="H29"/>
    <n v="340"/>
    <x v="81"/>
    <n v="101"/>
    <n v="0"/>
    <x v="0"/>
    <x v="2"/>
    <s v="Dirty"/>
    <s v="N"/>
    <x v="3"/>
  </r>
  <r>
    <s v="C57607"/>
    <x v="61"/>
    <s v="H29"/>
    <n v="530"/>
    <x v="82"/>
    <n v="109"/>
    <n v="0"/>
    <x v="1"/>
    <x v="0"/>
    <s v="Repair"/>
    <s v="Y"/>
    <x v="3"/>
  </r>
  <r>
    <s v="C17196"/>
    <x v="62"/>
    <s v="H3"/>
    <n v="490"/>
    <x v="83"/>
    <n v="31"/>
    <n v="0"/>
    <x v="0"/>
    <x v="2"/>
    <s v="Dirty"/>
    <s v="N"/>
    <x v="3"/>
  </r>
  <r>
    <s v="C18039"/>
    <x v="57"/>
    <s v="H4"/>
    <n v="160"/>
    <x v="84"/>
    <n v="69"/>
    <n v="0"/>
    <x v="0"/>
    <x v="0"/>
    <s v="Dirty"/>
    <s v="N"/>
    <x v="3"/>
  </r>
  <r>
    <s v="C84990"/>
    <x v="45"/>
    <s v="H4"/>
    <n v="100"/>
    <x v="80"/>
    <n v="102"/>
    <n v="0"/>
    <x v="0"/>
    <x v="0"/>
    <s v="OK"/>
    <s v="N"/>
    <x v="3"/>
  </r>
  <r>
    <s v="C32022"/>
    <x v="18"/>
    <s v="H5"/>
    <n v="350"/>
    <x v="76"/>
    <n v="173"/>
    <n v="0"/>
    <x v="1"/>
    <x v="0"/>
    <s v="Repair"/>
    <s v="Y"/>
    <x v="2"/>
  </r>
  <r>
    <s v="C43137"/>
    <x v="14"/>
    <s v="H5"/>
    <n v="260"/>
    <x v="85"/>
    <n v="95"/>
    <n v="1"/>
    <x v="0"/>
    <x v="1"/>
    <s v="OK"/>
    <s v="N"/>
    <x v="2"/>
  </r>
  <r>
    <s v="C14849"/>
    <x v="30"/>
    <s v="H6"/>
    <n v="380"/>
    <x v="86"/>
    <n v="106"/>
    <n v="1"/>
    <x v="0"/>
    <x v="1"/>
    <s v="Dirty"/>
    <s v="N"/>
    <x v="1"/>
  </r>
  <r>
    <s v="C82486"/>
    <x v="35"/>
    <s v="H6"/>
    <n v="150"/>
    <x v="87"/>
    <n v="36"/>
    <n v="0"/>
    <x v="0"/>
    <x v="3"/>
    <s v="OK"/>
    <s v="N"/>
    <x v="1"/>
  </r>
  <r>
    <s v="C56418"/>
    <x v="63"/>
    <s v="H6"/>
    <n v="450"/>
    <x v="50"/>
    <n v="33"/>
    <n v="0"/>
    <x v="1"/>
    <x v="1"/>
    <s v="Damage"/>
    <s v="Y"/>
    <x v="1"/>
  </r>
  <r>
    <s v="C80480"/>
    <x v="45"/>
    <s v="H6"/>
    <n v="170"/>
    <x v="88"/>
    <n v="157"/>
    <n v="0"/>
    <x v="1"/>
    <x v="2"/>
    <s v="Repair"/>
    <s v="Y"/>
    <x v="1"/>
  </r>
  <r>
    <s v="C62535"/>
    <x v="64"/>
    <s v="H7"/>
    <n v="160"/>
    <x v="89"/>
    <n v="169"/>
    <n v="1"/>
    <x v="0"/>
    <x v="2"/>
    <s v="Dirty"/>
    <s v="N"/>
    <x v="2"/>
  </r>
  <r>
    <s v="C80524"/>
    <x v="65"/>
    <s v="H7"/>
    <n v="150"/>
    <x v="90"/>
    <n v="129"/>
    <n v="0"/>
    <x v="1"/>
    <x v="1"/>
    <s v="OK"/>
    <s v="N"/>
    <x v="2"/>
  </r>
  <r>
    <s v="C68296"/>
    <x v="56"/>
    <s v="H7"/>
    <n v="560"/>
    <x v="91"/>
    <n v="138"/>
    <n v="0"/>
    <x v="0"/>
    <x v="1"/>
    <s v="Dirty"/>
    <s v="N"/>
    <x v="2"/>
  </r>
  <r>
    <s v="C29336"/>
    <x v="46"/>
    <s v="H7"/>
    <n v="510"/>
    <x v="92"/>
    <n v="133"/>
    <n v="0"/>
    <x v="1"/>
    <x v="1"/>
    <s v="OK"/>
    <s v="N"/>
    <x v="2"/>
  </r>
  <r>
    <s v="C21308"/>
    <x v="66"/>
    <s v="H7"/>
    <n v="440"/>
    <x v="93"/>
    <n v="95"/>
    <n v="0"/>
    <x v="1"/>
    <x v="2"/>
    <s v="OK"/>
    <s v="N"/>
    <x v="2"/>
  </r>
  <r>
    <s v="C41991"/>
    <x v="67"/>
    <s v="H8"/>
    <n v="540"/>
    <x v="94"/>
    <n v="131"/>
    <n v="0"/>
    <x v="1"/>
    <x v="0"/>
    <s v="Repair"/>
    <s v="Y"/>
    <x v="3"/>
  </r>
  <r>
    <s v="C21739"/>
    <x v="68"/>
    <s v="H8"/>
    <n v="440"/>
    <x v="95"/>
    <n v="129"/>
    <n v="1"/>
    <x v="0"/>
    <x v="3"/>
    <s v="OK"/>
    <s v="N"/>
    <x v="3"/>
  </r>
  <r>
    <s v="C32022"/>
    <x v="69"/>
    <s v="H8"/>
    <n v="270"/>
    <x v="96"/>
    <n v="135"/>
    <n v="0"/>
    <x v="0"/>
    <x v="1"/>
    <s v="OK"/>
    <s v="N"/>
    <x v="3"/>
  </r>
  <r>
    <s v="C76368"/>
    <x v="59"/>
    <s v="H8"/>
    <n v="160"/>
    <x v="97"/>
    <n v="32"/>
    <n v="0"/>
    <x v="1"/>
    <x v="0"/>
    <s v="OK"/>
    <s v="N"/>
    <x v="3"/>
  </r>
  <r>
    <s v="C69547"/>
    <x v="47"/>
    <s v="H8"/>
    <n v="380"/>
    <x v="54"/>
    <n v="126"/>
    <n v="1"/>
    <x v="1"/>
    <x v="1"/>
    <s v="OK"/>
    <s v="N"/>
    <x v="3"/>
  </r>
  <r>
    <s v="C85991"/>
    <x v="70"/>
    <s v="H9"/>
    <n v="90"/>
    <x v="98"/>
    <n v="136"/>
    <n v="0"/>
    <x v="0"/>
    <x v="1"/>
    <s v="OK"/>
    <s v="N"/>
    <x v="0"/>
  </r>
  <r>
    <s v="C67253"/>
    <x v="57"/>
    <s v="H9"/>
    <n v="280"/>
    <x v="99"/>
    <n v="61"/>
    <n v="0"/>
    <x v="1"/>
    <x v="2"/>
    <s v="Repair"/>
    <s v="Y"/>
    <x v="0"/>
  </r>
  <r>
    <s v="C16015"/>
    <x v="7"/>
    <s v="H9"/>
    <n v="360"/>
    <x v="100"/>
    <n v="36"/>
    <n v="0"/>
    <x v="1"/>
    <x v="1"/>
    <s v="Dirty"/>
    <s v="N"/>
    <x v="0"/>
  </r>
  <r>
    <s v="C14469"/>
    <x v="31"/>
    <s v="H9"/>
    <n v="310"/>
    <x v="101"/>
    <n v="34"/>
    <n v="1"/>
    <x v="1"/>
    <x v="1"/>
    <s v="Dirty"/>
    <s v="N"/>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grandTotalCaption="row Labels" updatedVersion="6" minRefreshableVersion="3" useAutoFormatting="1" itemPrintTitles="1" createdVersion="6" indent="0" outline="1" outlineData="1" multipleFieldFilters="0" rowHeaderCaption="Month" colHeaderCaption="Car Model">
  <location ref="A3:K10" firstHeaderRow="1" firstDataRow="3" firstDataCol="1"/>
  <pivotFields count="13">
    <pivotField showAll="0"/>
    <pivotField numFmtId="14" showAll="0">
      <items count="3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t="default"/>
      </items>
    </pivotField>
    <pivotField showAll="0"/>
    <pivotField showAll="0"/>
    <pivotField dataField="1" showAll="0">
      <items count="103">
        <item x="54"/>
        <item x="55"/>
        <item x="7"/>
        <item x="75"/>
        <item x="46"/>
        <item x="33"/>
        <item x="69"/>
        <item x="43"/>
        <item x="34"/>
        <item x="53"/>
        <item x="99"/>
        <item x="51"/>
        <item x="94"/>
        <item x="81"/>
        <item x="88"/>
        <item x="60"/>
        <item x="72"/>
        <item x="58"/>
        <item x="64"/>
        <item x="9"/>
        <item x="67"/>
        <item x="71"/>
        <item x="97"/>
        <item x="74"/>
        <item x="77"/>
        <item x="52"/>
        <item x="18"/>
        <item x="15"/>
        <item x="56"/>
        <item x="23"/>
        <item x="41"/>
        <item x="28"/>
        <item x="39"/>
        <item x="25"/>
        <item x="62"/>
        <item x="91"/>
        <item x="1"/>
        <item x="85"/>
        <item x="20"/>
        <item x="3"/>
        <item x="16"/>
        <item x="63"/>
        <item x="14"/>
        <item x="79"/>
        <item x="40"/>
        <item x="31"/>
        <item x="44"/>
        <item x="13"/>
        <item x="24"/>
        <item x="86"/>
        <item x="5"/>
        <item x="96"/>
        <item x="73"/>
        <item x="17"/>
        <item x="83"/>
        <item x="26"/>
        <item x="19"/>
        <item x="59"/>
        <item x="66"/>
        <item x="98"/>
        <item x="11"/>
        <item x="70"/>
        <item x="68"/>
        <item x="2"/>
        <item x="89"/>
        <item x="29"/>
        <item x="87"/>
        <item x="6"/>
        <item x="78"/>
        <item x="12"/>
        <item x="10"/>
        <item x="90"/>
        <item x="30"/>
        <item x="36"/>
        <item x="45"/>
        <item x="100"/>
        <item x="22"/>
        <item x="42"/>
        <item x="57"/>
        <item x="101"/>
        <item x="0"/>
        <item x="37"/>
        <item x="27"/>
        <item x="47"/>
        <item x="49"/>
        <item x="61"/>
        <item x="50"/>
        <item x="21"/>
        <item x="38"/>
        <item x="8"/>
        <item x="95"/>
        <item x="76"/>
        <item x="82"/>
        <item x="35"/>
        <item x="80"/>
        <item x="4"/>
        <item x="32"/>
        <item x="92"/>
        <item x="65"/>
        <item x="93"/>
        <item x="84"/>
        <item x="48"/>
        <item t="default"/>
      </items>
    </pivotField>
    <pivotField numFmtId="164" showAll="0"/>
    <pivotField showAll="0"/>
    <pivotField showAll="0"/>
    <pivotField dataField="1" showAll="0">
      <items count="6">
        <item x="1"/>
        <item x="3"/>
        <item x="2"/>
        <item x="4"/>
        <item x="0"/>
        <item t="default"/>
      </items>
    </pivotField>
    <pivotField showAll="0"/>
    <pivotField showAll="0"/>
    <pivotField axis="axisCol" showAll="0">
      <items count="5">
        <item x="0"/>
        <item x="3"/>
        <item x="2"/>
        <item x="1"/>
        <item t="default"/>
      </items>
    </pivotField>
    <pivotField axis="axisRow" showAll="0">
      <items count="15">
        <item sd="0" x="0"/>
        <item sd="0" x="1"/>
        <item sd="0" x="2"/>
        <item sd="0" x="3"/>
        <item sd="0" x="4"/>
        <item sd="0" x="5"/>
        <item sd="0" x="6"/>
        <item sd="0" x="7"/>
        <item sd="0" x="8"/>
        <item sd="0" x="9"/>
        <item sd="0" x="10"/>
        <item sd="0" x="11"/>
        <item sd="0" x="12"/>
        <item sd="0" x="13"/>
        <item t="default"/>
      </items>
    </pivotField>
  </pivotFields>
  <rowFields count="1">
    <field x="12"/>
  </rowFields>
  <rowItems count="5">
    <i>
      <x v="2"/>
    </i>
    <i>
      <x v="3"/>
    </i>
    <i>
      <x v="4"/>
    </i>
    <i>
      <x v="5"/>
    </i>
    <i t="grand">
      <x/>
    </i>
  </rowItems>
  <colFields count="2">
    <field x="11"/>
    <field x="-2"/>
  </colFields>
  <colItems count="10">
    <i>
      <x/>
      <x/>
    </i>
    <i r="1" i="1">
      <x v="1"/>
    </i>
    <i>
      <x v="1"/>
      <x/>
    </i>
    <i r="1" i="1">
      <x v="1"/>
    </i>
    <i>
      <x v="2"/>
      <x/>
    </i>
    <i r="1" i="1">
      <x v="1"/>
    </i>
    <i>
      <x v="3"/>
      <x/>
    </i>
    <i r="1" i="1">
      <x v="1"/>
    </i>
    <i t="grand">
      <x/>
    </i>
    <i t="grand" i="1">
      <x/>
    </i>
  </colItems>
  <dataFields count="2">
    <dataField name="Sum of Miles" fld="4" baseField="0" baseItem="0"/>
    <dataField name="Count of Standing" fld="8" subtotal="count" baseField="0" baseItem="0"/>
  </dataFields>
  <formats count="1">
    <format dxfId="4">
      <pivotArea type="origin" dataOnly="0" labelOnly="1" outline="0" fieldPosition="0"/>
    </format>
  </formats>
  <pivotTableStyleInfo name="PivotStyleMedium9"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name="PivotTable7"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
  <location ref="A1:F5" firstHeaderRow="1" firstDataRow="2" firstDataCol="1"/>
  <pivotFields count="13">
    <pivotField showAll="0"/>
    <pivotField numFmtId="14" showAll="0"/>
    <pivotField showAll="0"/>
    <pivotField showAll="0"/>
    <pivotField dataField="1" showAll="0"/>
    <pivotField numFmtId="164" showAll="0"/>
    <pivotField showAll="0"/>
    <pivotField axis="axisRow" showAll="0">
      <items count="3">
        <item n="Female" x="1"/>
        <item n="Male" x="0"/>
        <item t="default"/>
      </items>
    </pivotField>
    <pivotField showAll="0"/>
    <pivotField showAll="0"/>
    <pivotField showAll="0"/>
    <pivotField axis="axisCol" showAll="0">
      <items count="5">
        <item x="0"/>
        <item x="3"/>
        <item x="2"/>
        <item x="1"/>
        <item t="default"/>
      </items>
    </pivotField>
    <pivotField showAll="0" defaultSubtotal="0"/>
  </pivotFields>
  <rowFields count="1">
    <field x="7"/>
  </rowFields>
  <rowItems count="3">
    <i>
      <x/>
    </i>
    <i>
      <x v="1"/>
    </i>
    <i t="grand">
      <x/>
    </i>
  </rowItems>
  <colFields count="1">
    <field x="11"/>
  </colFields>
  <colItems count="5">
    <i>
      <x/>
    </i>
    <i>
      <x v="1"/>
    </i>
    <i>
      <x v="2"/>
    </i>
    <i>
      <x v="3"/>
    </i>
    <i t="grand">
      <x/>
    </i>
  </colItems>
  <dataFields count="1">
    <dataField name="Sum of Miles" fld="4" baseField="0" baseItem="0"/>
  </dataFields>
  <formats count="1">
    <format dxfId="3">
      <pivotArea collapsedLevelsAreSubtotals="1" fieldPosition="0">
        <references count="2">
          <reference field="7" count="0"/>
          <reference field="11" count="2" selected="0">
            <x v="0"/>
            <x v="1"/>
          </reference>
        </references>
      </pivotArea>
    </format>
  </formats>
  <chartFormats count="5">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2">
          <reference field="4294967294" count="1" selected="0">
            <x v="0"/>
          </reference>
          <reference field="11" count="1" selected="0">
            <x v="1"/>
          </reference>
        </references>
      </pivotArea>
    </chartFormat>
    <chartFormat chart="0" format="2" series="1">
      <pivotArea type="data" outline="0" fieldPosition="0">
        <references count="2">
          <reference field="4294967294" count="1" selected="0">
            <x v="0"/>
          </reference>
          <reference field="11" count="1" selected="0">
            <x v="2"/>
          </reference>
        </references>
      </pivotArea>
    </chartFormat>
    <chartFormat chart="0" format="3" series="1">
      <pivotArea type="data" outline="0" fieldPosition="0">
        <references count="2">
          <reference field="4294967294" count="1" selected="0">
            <x v="0"/>
          </reference>
          <reference field="11" count="1" selected="0">
            <x v="3"/>
          </reference>
        </references>
      </pivotArea>
    </chartFormat>
    <chartFormat chart="0" format="4" series="1">
      <pivotArea type="data" outline="0" fieldPosition="0">
        <references count="2">
          <reference field="4294967294" count="1" selected="0">
            <x v="0"/>
          </reference>
          <reference field="11"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Standing" sourceName="Standing">
  <extLst>
    <x:ext xmlns:x15="http://schemas.microsoft.com/office/spreadsheetml/2010/11/main" uri="{2F2917AC-EB37-4324-AD4E-5DD8C200BD13}">
      <x15:tableSlicerCache tableId="3" column="9"/>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Standing" cache="Slicer_Standing" caption="Standing" rowHeight="241300"/>
</slicers>
</file>

<file path=xl/tables/table1.xml><?xml version="1.0" encoding="utf-8"?>
<table xmlns="http://schemas.openxmlformats.org/spreadsheetml/2006/main" id="1" name="Table1" displayName="Table1" ref="B11:L130" totalsRowShown="0" headerRowDxfId="10" headerRowCellStyle="UzaOwVmwWILEDkg/rXUbVlvM+dOw24HSrTziIWSQaoY=-~2GcWz9VWfKmXDqFHSvJutQ==" dataCellStyle="XRY1NmOhivsT3kjNl60AjJftJTlvw51DX057l64lSzI=-~BX0ND6QWUo671Fe0LAtbuw==">
  <tableColumns count="11">
    <tableColumn id="1" name="Date" dataDxfId="9" dataCellStyle="kbceTGFqDUSBaYnmb0/kNkpx+ydokaCE0JPTowRpyMM=-~78h5Ou+DmLSogUIMIOAJDg=="/>
    <tableColumn id="2" name="CarID" dataCellStyle="XRY1NmOhivsT3kjNl60AjJftJTlvw51DX057l64lSzI=-~BX0ND6QWUo671Fe0LAtbuw=="/>
    <tableColumn id="3" name="TimeOut" dataCellStyle="XRY1NmOhivsT3kjNl60AjJftJTlvw51DX057l64lSzI=-~BX0ND6QWUo671Fe0LAtbuw=="/>
    <tableColumn id="4" name="Miles" dataCellStyle="XRY1NmOhivsT3kjNl60AjJftJTlvw51DX057l64lSzI=-~BX0ND6QWUo671Fe0LAtbuw=="/>
    <tableColumn id="5" name="Price" dataDxfId="8" dataCellStyle="OrZfX+9l+6ivyGsB8wI/XXeHXSheoudE/5fTRAx77d0=-~95XKvhVe4ZFBtWqfXYnLIg=="/>
    <tableColumn id="6" name="Insurance" dataCellStyle="XRY1NmOhivsT3kjNl60AjJftJTlvw51DX057l64lSzI=-~BX0ND6QWUo671Fe0LAtbuw=="/>
    <tableColumn id="7" name="Gender" dataCellStyle="XRY1NmOhivsT3kjNl60AjJftJTlvw51DX057l64lSzI=-~BX0ND6QWUo671Fe0LAtbuw=="/>
    <tableColumn id="8" name="Standing" dataCellStyle="XRY1NmOhivsT3kjNl60AjJftJTlvw51DX057l64lSzI=-~BX0ND6QWUo671Fe0LAtbuw=="/>
    <tableColumn id="9" name="Note" dataCellStyle="XRY1NmOhivsT3kjNl60AjJftJTlvw51DX057l64lSzI=-~BX0ND6QWUo671Fe0LAtbuw=="/>
    <tableColumn id="10" name="Checkup">
      <calculatedColumnFormula>IF(OR(J12="Damage",J12="Repair"),"Y","N")</calculatedColumnFormula>
    </tableColumn>
    <tableColumn id="11" name="Model">
      <calculatedColumnFormula>VLOOKUP(C12,InputData!$A$4:$C$33,3,FALSE)</calculatedColumnFormula>
    </tableColumn>
  </tableColumns>
  <tableStyleInfo name="TableStyleMedium8" showFirstColumn="0" showLastColumn="0" showRowStripes="1" showColumnStripes="0"/>
</table>
</file>

<file path=xl/tables/table2.xml><?xml version="1.0" encoding="utf-8"?>
<table xmlns="http://schemas.openxmlformats.org/spreadsheetml/2006/main" id="2" name="Table2" displayName="Table2" ref="A11:A130" totalsRowShown="0" headerRowDxfId="7" headerRowBorderDxfId="6" tableBorderDxfId="5" headerRowCellStyle="UzaOwVmwWILEDkg/rXUbVlvM+dOw24HSrTziIWSQaoY=-~2GcWz9VWfKmXDqFHSvJutQ==" dataCellStyle="XRY1NmOhivsT3kjNl60AjJftJTlvw51DX057l64lSzI=-~BX0ND6QWUo671Fe0LAtbuw==">
  <tableColumns count="1">
    <tableColumn id="1" name="CustID" dataCellStyle="XRY1NmOhivsT3kjNl60AjJftJTlvw51DX057l64lSzI=-~BX0ND6QWUo671Fe0LAtbuw=="/>
  </tableColumns>
  <tableStyleInfo name="TableStyleMedium8" showFirstColumn="0" showLastColumn="0" showRowStripes="1" showColumnStripes="0"/>
</table>
</file>

<file path=xl/tables/table3.xml><?xml version="1.0" encoding="utf-8"?>
<table xmlns="http://schemas.openxmlformats.org/spreadsheetml/2006/main" id="3" name="Table3" displayName="Table3" ref="A2:L121" totalsRowShown="0" headerRowDxfId="2" headerRowCellStyle="UzaOwVmwWILEDkg/rXUbVlvM+dOw24HSrTziIWSQaoY=-~2GcWz9VWfKmXDqFHSvJutQ==" dataCellStyle="XRY1NmOhivsT3kjNl60AjJftJTlvw51DX057l64lSzI=-~BX0ND6QWUo671Fe0LAtbuw==">
  <autoFilter ref="A2:L121">
    <filterColumn colId="8">
      <filters>
        <filter val="Graduate"/>
        <filter val="Senior"/>
      </filters>
    </filterColumn>
  </autoFilter>
  <tableColumns count="12">
    <tableColumn id="1" name="CustID" dataCellStyle="XRY1NmOhivsT3kjNl60AjJftJTlvw51DX057l64lSzI=-~BX0ND6QWUo671Fe0LAtbuw=="/>
    <tableColumn id="2" name="Date" dataDxfId="1" dataCellStyle="kbceTGFqDUSBaYnmb0/kNkpx+ydokaCE0JPTowRpyMM=-~78h5Ou+DmLSogUIMIOAJDg=="/>
    <tableColumn id="3" name="CarID" dataCellStyle="XRY1NmOhivsT3kjNl60AjJftJTlvw51DX057l64lSzI=-~BX0ND6QWUo671Fe0LAtbuw=="/>
    <tableColumn id="4" name="TimeOut" dataCellStyle="XRY1NmOhivsT3kjNl60AjJftJTlvw51DX057l64lSzI=-~BX0ND6QWUo671Fe0LAtbuw=="/>
    <tableColumn id="5" name="Miles" dataCellStyle="XRY1NmOhivsT3kjNl60AjJftJTlvw51DX057l64lSzI=-~BX0ND6QWUo671Fe0LAtbuw=="/>
    <tableColumn id="6" name="Price" dataDxfId="0" dataCellStyle="OrZfX+9l+6ivyGsB8wI/XXeHXSheoudE/5fTRAx77d0=-~95XKvhVe4ZFBtWqfXYnLIg=="/>
    <tableColumn id="7" name="Insurance" dataCellStyle="XRY1NmOhivsT3kjNl60AjJftJTlvw51DX057l64lSzI=-~BX0ND6QWUo671Fe0LAtbuw=="/>
    <tableColumn id="8" name="Gender" dataCellStyle="XRY1NmOhivsT3kjNl60AjJftJTlvw51DX057l64lSzI=-~BX0ND6QWUo671Fe0LAtbuw=="/>
    <tableColumn id="9" name="Standing" dataCellStyle="XRY1NmOhivsT3kjNl60AjJftJTlvw51DX057l64lSzI=-~BX0ND6QWUo671Fe0LAtbuw=="/>
    <tableColumn id="10" name="Note" dataCellStyle="XRY1NmOhivsT3kjNl60AjJftJTlvw51DX057l64lSzI=-~BX0ND6QWUo671Fe0LAtbuw=="/>
    <tableColumn id="11" name="Checkup">
      <calculatedColumnFormula>IF(OR(J3="Damage",J3="Repair"),"Y","N")</calculatedColumnFormula>
    </tableColumn>
    <tableColumn id="12" name="Model">
      <calculatedColumnFormula>VLOOKUP(C3,InputData!$A$4:$C$33,3,FALSE)</calculatedColumnFormula>
    </tableColumn>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3.xml"/><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L130"/>
  <sheetViews>
    <sheetView topLeftCell="B10" workbookViewId="0">
      <selection activeCell="C6" sqref="C6"/>
    </sheetView>
  </sheetViews>
  <sheetFormatPr defaultRowHeight="15" x14ac:dyDescent="0.25"/>
  <cols>
    <col min="1" max="1" width="15.140625" customWidth="1"/>
    <col min="2" max="2" width="12.42578125" customWidth="1"/>
    <col min="3" max="3" width="11.5703125" customWidth="1"/>
    <col min="4" max="4" width="12.5703125" customWidth="1"/>
    <col min="5" max="5" width="12.140625" customWidth="1"/>
    <col min="6" max="6" width="11.28515625" customWidth="1"/>
    <col min="7" max="7" width="14.28515625" customWidth="1"/>
    <col min="8" max="8" width="11.42578125" customWidth="1"/>
    <col min="9" max="9" width="13.42578125" customWidth="1"/>
    <col min="10" max="10" width="12.5703125" customWidth="1"/>
    <col min="11" max="11" width="10.7109375" customWidth="1"/>
  </cols>
  <sheetData>
    <row r="1" spans="1:12" x14ac:dyDescent="0.25">
      <c r="A1" s="21" t="s">
        <v>0</v>
      </c>
      <c r="B1" s="4" t="s">
        <v>1</v>
      </c>
      <c r="C1" s="4" t="s">
        <v>2</v>
      </c>
      <c r="D1" s="4" t="s">
        <v>3</v>
      </c>
      <c r="E1" s="4" t="s">
        <v>4</v>
      </c>
      <c r="F1" s="4" t="s">
        <v>5</v>
      </c>
      <c r="G1" s="4" t="s">
        <v>6</v>
      </c>
      <c r="H1" s="4" t="s">
        <v>7</v>
      </c>
      <c r="I1" s="4" t="s">
        <v>8</v>
      </c>
      <c r="J1" s="4" t="s">
        <v>9</v>
      </c>
      <c r="K1" s="20" t="s">
        <v>158</v>
      </c>
      <c r="L1" s="20" t="s">
        <v>135</v>
      </c>
    </row>
    <row r="2" spans="1:12" x14ac:dyDescent="0.25">
      <c r="I2" t="str">
        <f>I12</f>
        <v>Sophomore</v>
      </c>
      <c r="L2" t="str">
        <f>L36</f>
        <v>Focus</v>
      </c>
    </row>
    <row r="3" spans="1:12" x14ac:dyDescent="0.25">
      <c r="I3" t="str">
        <f>I17</f>
        <v>Junior</v>
      </c>
      <c r="L3" t="str">
        <f>L17</f>
        <v>Prelude</v>
      </c>
    </row>
    <row r="5" spans="1:12" x14ac:dyDescent="0.25">
      <c r="A5" t="s">
        <v>162</v>
      </c>
      <c r="B5">
        <f>SUBTOTAL(9,E17:E125)</f>
        <v>3153</v>
      </c>
    </row>
    <row r="6" spans="1:12" x14ac:dyDescent="0.25">
      <c r="A6" t="s">
        <v>163</v>
      </c>
      <c r="B6">
        <f>SUBTOTAL(1,F17:F125)</f>
        <v>109.875</v>
      </c>
    </row>
    <row r="7" spans="1:12" x14ac:dyDescent="0.25">
      <c r="A7" t="s">
        <v>164</v>
      </c>
      <c r="B7">
        <f>SUBTOTAL(3,C17:C125)</f>
        <v>16</v>
      </c>
    </row>
    <row r="11" spans="1:12" x14ac:dyDescent="0.25">
      <c r="A11" s="21" t="s">
        <v>0</v>
      </c>
      <c r="B11" s="4" t="s">
        <v>1</v>
      </c>
      <c r="C11" s="4" t="s">
        <v>2</v>
      </c>
      <c r="D11" s="4" t="s">
        <v>3</v>
      </c>
      <c r="E11" s="4" t="s">
        <v>4</v>
      </c>
      <c r="F11" s="4" t="s">
        <v>5</v>
      </c>
      <c r="G11" s="4" t="s">
        <v>6</v>
      </c>
      <c r="H11" s="4" t="s">
        <v>7</v>
      </c>
      <c r="I11" s="4" t="s">
        <v>8</v>
      </c>
      <c r="J11" s="4" t="s">
        <v>9</v>
      </c>
      <c r="K11" s="20" t="s">
        <v>158</v>
      </c>
      <c r="L11" s="20" t="s">
        <v>135</v>
      </c>
    </row>
    <row r="12" spans="1:12" hidden="1" x14ac:dyDescent="0.25">
      <c r="A12" s="3" t="s">
        <v>10</v>
      </c>
      <c r="B12" s="5">
        <v>43144</v>
      </c>
      <c r="C12" s="3" t="s">
        <v>11</v>
      </c>
      <c r="D12" s="3">
        <v>220</v>
      </c>
      <c r="E12" s="3">
        <v>327</v>
      </c>
      <c r="F12" s="6">
        <v>91</v>
      </c>
      <c r="G12" s="3">
        <v>0</v>
      </c>
      <c r="H12" s="3" t="s">
        <v>12</v>
      </c>
      <c r="I12" s="3" t="s">
        <v>159</v>
      </c>
      <c r="J12" s="3" t="s">
        <v>13</v>
      </c>
      <c r="K12" t="str">
        <f>IF(OR(J12="Damage",J12="Repair"),"Y","N")</f>
        <v>N</v>
      </c>
      <c r="L12" t="str">
        <f>VLOOKUP(C12,InputData!$A$4:$C$33,3,FALSE)</f>
        <v>Fiesta</v>
      </c>
    </row>
    <row r="13" spans="1:12" hidden="1" x14ac:dyDescent="0.25">
      <c r="A13" s="3" t="s">
        <v>14</v>
      </c>
      <c r="B13" s="5">
        <v>43146</v>
      </c>
      <c r="C13" s="3" t="s">
        <v>11</v>
      </c>
      <c r="D13" s="3">
        <v>80</v>
      </c>
      <c r="E13" s="3">
        <v>143</v>
      </c>
      <c r="F13" s="6">
        <v>56</v>
      </c>
      <c r="G13" s="3">
        <v>0</v>
      </c>
      <c r="H13" s="3" t="s">
        <v>12</v>
      </c>
      <c r="I13" s="3" t="s">
        <v>160</v>
      </c>
      <c r="J13" s="3" t="s">
        <v>15</v>
      </c>
      <c r="K13" t="str">
        <f t="shared" ref="K13:K76" si="0">IF(OR(J13="Damage",J13="Repair"),"Y","N")</f>
        <v>N</v>
      </c>
      <c r="L13" t="str">
        <f>VLOOKUP(C13,InputData!$A$4:$C$33,3,FALSE)</f>
        <v>Fiesta</v>
      </c>
    </row>
    <row r="14" spans="1:12" hidden="1" x14ac:dyDescent="0.25">
      <c r="A14" s="3" t="s">
        <v>16</v>
      </c>
      <c r="B14" s="5">
        <v>43177</v>
      </c>
      <c r="C14" s="3" t="s">
        <v>11</v>
      </c>
      <c r="D14" s="3">
        <v>550</v>
      </c>
      <c r="E14" s="3">
        <v>271</v>
      </c>
      <c r="F14" s="6">
        <v>75</v>
      </c>
      <c r="G14" s="3">
        <v>1</v>
      </c>
      <c r="H14" s="3" t="s">
        <v>12</v>
      </c>
      <c r="I14" s="3" t="s">
        <v>17</v>
      </c>
      <c r="J14" s="3" t="s">
        <v>13</v>
      </c>
      <c r="K14" t="str">
        <f t="shared" si="0"/>
        <v>N</v>
      </c>
      <c r="L14" t="str">
        <f>VLOOKUP(C14,InputData!$A$4:$C$33,3,FALSE)</f>
        <v>Fiesta</v>
      </c>
    </row>
    <row r="15" spans="1:12" hidden="1" x14ac:dyDescent="0.25">
      <c r="A15" s="3" t="s">
        <v>18</v>
      </c>
      <c r="B15" s="5">
        <v>43195</v>
      </c>
      <c r="C15" s="3" t="s">
        <v>11</v>
      </c>
      <c r="D15" s="3">
        <v>520</v>
      </c>
      <c r="E15" s="3">
        <v>171</v>
      </c>
      <c r="F15" s="6">
        <v>108</v>
      </c>
      <c r="G15" s="3">
        <v>0</v>
      </c>
      <c r="H15" s="3" t="s">
        <v>12</v>
      </c>
      <c r="I15" s="3" t="s">
        <v>160</v>
      </c>
      <c r="J15" s="3" t="s">
        <v>15</v>
      </c>
      <c r="K15" t="str">
        <f t="shared" si="0"/>
        <v>N</v>
      </c>
      <c r="L15" t="str">
        <f>VLOOKUP(C15,InputData!$A$4:$C$33,3,FALSE)</f>
        <v>Fiesta</v>
      </c>
    </row>
    <row r="16" spans="1:12" hidden="1" x14ac:dyDescent="0.25">
      <c r="A16" s="3" t="s">
        <v>19</v>
      </c>
      <c r="B16" s="5">
        <v>43226</v>
      </c>
      <c r="C16" s="3" t="s">
        <v>11</v>
      </c>
      <c r="D16" s="3">
        <v>240</v>
      </c>
      <c r="E16" s="3">
        <v>381</v>
      </c>
      <c r="F16" s="6">
        <v>97</v>
      </c>
      <c r="G16" s="3">
        <v>0</v>
      </c>
      <c r="H16" s="3" t="s">
        <v>20</v>
      </c>
      <c r="I16" s="3" t="s">
        <v>159</v>
      </c>
      <c r="J16" s="3" t="s">
        <v>13</v>
      </c>
      <c r="K16" t="str">
        <f t="shared" si="0"/>
        <v>N</v>
      </c>
      <c r="L16" t="str">
        <f>VLOOKUP(C16,InputData!$A$4:$C$33,3,FALSE)</f>
        <v>Fiesta</v>
      </c>
    </row>
    <row r="17" spans="1:12" x14ac:dyDescent="0.25">
      <c r="A17" s="3" t="s">
        <v>21</v>
      </c>
      <c r="B17" s="5">
        <v>43136</v>
      </c>
      <c r="C17" s="3" t="s">
        <v>22</v>
      </c>
      <c r="D17" s="3">
        <v>180</v>
      </c>
      <c r="E17" s="3">
        <v>227</v>
      </c>
      <c r="F17" s="6">
        <v>105</v>
      </c>
      <c r="G17" s="3">
        <v>1</v>
      </c>
      <c r="H17" s="3" t="s">
        <v>20</v>
      </c>
      <c r="I17" s="3" t="s">
        <v>17</v>
      </c>
      <c r="J17" s="3" t="s">
        <v>15</v>
      </c>
      <c r="K17" t="str">
        <f t="shared" si="0"/>
        <v>N</v>
      </c>
      <c r="L17" t="str">
        <f>VLOOKUP(C17,InputData!$A$4:$C$33,3,FALSE)</f>
        <v>Prelude</v>
      </c>
    </row>
    <row r="18" spans="1:12" hidden="1" x14ac:dyDescent="0.25">
      <c r="A18" s="3" t="s">
        <v>23</v>
      </c>
      <c r="B18" s="5">
        <v>43169</v>
      </c>
      <c r="C18" s="3" t="s">
        <v>24</v>
      </c>
      <c r="D18" s="3">
        <v>100</v>
      </c>
      <c r="E18" s="3">
        <v>286</v>
      </c>
      <c r="F18" s="6">
        <v>150</v>
      </c>
      <c r="G18" s="3">
        <v>0</v>
      </c>
      <c r="H18" s="3" t="s">
        <v>12</v>
      </c>
      <c r="I18" s="3" t="s">
        <v>159</v>
      </c>
      <c r="J18" s="3" t="s">
        <v>13</v>
      </c>
      <c r="K18" t="str">
        <f t="shared" si="0"/>
        <v>N</v>
      </c>
      <c r="L18" t="str">
        <f>VLOOKUP(C18,InputData!$A$4:$C$33,3,FALSE)</f>
        <v>Fusion</v>
      </c>
    </row>
    <row r="19" spans="1:12" hidden="1" x14ac:dyDescent="0.25">
      <c r="A19" s="3" t="s">
        <v>25</v>
      </c>
      <c r="B19" s="5">
        <v>43175</v>
      </c>
      <c r="C19" s="3" t="s">
        <v>24</v>
      </c>
      <c r="D19" s="3">
        <v>400</v>
      </c>
      <c r="E19" s="3">
        <v>15</v>
      </c>
      <c r="F19" s="6">
        <v>59</v>
      </c>
      <c r="G19" s="3">
        <v>1</v>
      </c>
      <c r="H19" s="3" t="s">
        <v>12</v>
      </c>
      <c r="I19" s="3" t="s">
        <v>160</v>
      </c>
      <c r="J19" s="3" t="s">
        <v>26</v>
      </c>
      <c r="K19" t="str">
        <f t="shared" si="0"/>
        <v>Y</v>
      </c>
      <c r="L19" t="str">
        <f>VLOOKUP(C19,InputData!$A$4:$C$33,3,FALSE)</f>
        <v>Fusion</v>
      </c>
    </row>
    <row r="20" spans="1:12" hidden="1" x14ac:dyDescent="0.25">
      <c r="A20" s="3" t="s">
        <v>27</v>
      </c>
      <c r="B20" s="5">
        <v>43231</v>
      </c>
      <c r="C20" s="3" t="s">
        <v>24</v>
      </c>
      <c r="D20" s="3">
        <v>520</v>
      </c>
      <c r="E20" s="3">
        <v>355</v>
      </c>
      <c r="F20" s="6">
        <v>49</v>
      </c>
      <c r="G20" s="3">
        <v>1</v>
      </c>
      <c r="H20" s="3" t="s">
        <v>20</v>
      </c>
      <c r="I20" s="3" t="s">
        <v>161</v>
      </c>
      <c r="J20" s="3" t="s">
        <v>26</v>
      </c>
      <c r="K20" t="str">
        <f t="shared" si="0"/>
        <v>Y</v>
      </c>
      <c r="L20" t="str">
        <f>VLOOKUP(C20,InputData!$A$4:$C$33,3,FALSE)</f>
        <v>Fusion</v>
      </c>
    </row>
    <row r="21" spans="1:12" hidden="1" x14ac:dyDescent="0.25">
      <c r="A21" s="3" t="s">
        <v>28</v>
      </c>
      <c r="B21" s="5">
        <v>43138</v>
      </c>
      <c r="C21" s="3" t="s">
        <v>29</v>
      </c>
      <c r="D21" s="3">
        <v>80</v>
      </c>
      <c r="E21" s="3">
        <v>67</v>
      </c>
      <c r="F21" s="6">
        <v>77</v>
      </c>
      <c r="G21" s="3">
        <v>1</v>
      </c>
      <c r="H21" s="3" t="s">
        <v>20</v>
      </c>
      <c r="I21" s="3" t="s">
        <v>159</v>
      </c>
      <c r="J21" s="3" t="s">
        <v>15</v>
      </c>
      <c r="K21" t="str">
        <f>IF(OR(J21="Damage",J21="Repair"),"Y","N")</f>
        <v>N</v>
      </c>
      <c r="L21" t="str">
        <f>VLOOKUP(C21,InputData!$A$4:$C$33,3,FALSE)</f>
        <v>Prelude</v>
      </c>
    </row>
    <row r="22" spans="1:12" hidden="1" x14ac:dyDescent="0.25">
      <c r="A22" s="3" t="s">
        <v>30</v>
      </c>
      <c r="B22" s="5">
        <v>43135</v>
      </c>
      <c r="C22" s="3" t="s">
        <v>31</v>
      </c>
      <c r="D22" s="3">
        <v>220</v>
      </c>
      <c r="E22" s="3">
        <v>300</v>
      </c>
      <c r="F22" s="6">
        <v>79</v>
      </c>
      <c r="G22" s="3">
        <v>1</v>
      </c>
      <c r="H22" s="3" t="s">
        <v>12</v>
      </c>
      <c r="I22" s="3" t="s">
        <v>161</v>
      </c>
      <c r="J22" s="3" t="s">
        <v>15</v>
      </c>
      <c r="K22" t="str">
        <f t="shared" si="0"/>
        <v>N</v>
      </c>
      <c r="L22" t="str">
        <f>VLOOKUP(C22,InputData!$A$4:$C$33,3,FALSE)</f>
        <v>Prelude</v>
      </c>
    </row>
    <row r="23" spans="1:12" hidden="1" x14ac:dyDescent="0.25">
      <c r="A23" s="3" t="s">
        <v>10</v>
      </c>
      <c r="B23" s="5">
        <v>43139</v>
      </c>
      <c r="C23" s="3" t="s">
        <v>31</v>
      </c>
      <c r="D23" s="3">
        <v>110</v>
      </c>
      <c r="E23" s="3">
        <v>259</v>
      </c>
      <c r="F23" s="6">
        <v>85</v>
      </c>
      <c r="G23" s="3">
        <v>0</v>
      </c>
      <c r="H23" s="3" t="s">
        <v>12</v>
      </c>
      <c r="I23" s="3" t="s">
        <v>32</v>
      </c>
      <c r="J23" s="3" t="s">
        <v>33</v>
      </c>
      <c r="K23" t="str">
        <f t="shared" si="0"/>
        <v>Y</v>
      </c>
      <c r="L23" t="str">
        <f>VLOOKUP(C23,InputData!$A$4:$C$33,3,FALSE)</f>
        <v>Prelude</v>
      </c>
    </row>
    <row r="24" spans="1:12" hidden="1" x14ac:dyDescent="0.25">
      <c r="A24" s="3" t="s">
        <v>34</v>
      </c>
      <c r="B24" s="5">
        <v>43150</v>
      </c>
      <c r="C24" s="3" t="s">
        <v>31</v>
      </c>
      <c r="D24" s="3">
        <v>330</v>
      </c>
      <c r="E24" s="3">
        <v>296</v>
      </c>
      <c r="F24" s="6">
        <v>161</v>
      </c>
      <c r="G24" s="3">
        <v>1</v>
      </c>
      <c r="H24" s="3" t="s">
        <v>20</v>
      </c>
      <c r="I24" s="3" t="s">
        <v>161</v>
      </c>
      <c r="J24" s="3" t="s">
        <v>13</v>
      </c>
      <c r="K24" t="str">
        <f t="shared" si="0"/>
        <v>N</v>
      </c>
      <c r="L24" t="str">
        <f>VLOOKUP(C24,InputData!$A$4:$C$33,3,FALSE)</f>
        <v>Prelude</v>
      </c>
    </row>
    <row r="25" spans="1:12" hidden="1" x14ac:dyDescent="0.25">
      <c r="A25" s="3" t="s">
        <v>35</v>
      </c>
      <c r="B25" s="5">
        <v>43184</v>
      </c>
      <c r="C25" s="3" t="s">
        <v>31</v>
      </c>
      <c r="D25" s="3">
        <v>580</v>
      </c>
      <c r="E25" s="3">
        <v>217</v>
      </c>
      <c r="F25" s="6">
        <v>43</v>
      </c>
      <c r="G25" s="3">
        <v>1</v>
      </c>
      <c r="H25" s="3" t="s">
        <v>20</v>
      </c>
      <c r="I25" s="3" t="s">
        <v>32</v>
      </c>
      <c r="J25" s="3" t="s">
        <v>15</v>
      </c>
      <c r="K25" t="str">
        <f t="shared" si="0"/>
        <v>N</v>
      </c>
      <c r="L25" t="str">
        <f>VLOOKUP(C25,InputData!$A$4:$C$33,3,FALSE)</f>
        <v>Prelude</v>
      </c>
    </row>
    <row r="26" spans="1:12" hidden="1" x14ac:dyDescent="0.25">
      <c r="A26" s="3" t="s">
        <v>36</v>
      </c>
      <c r="B26" s="5">
        <v>43229</v>
      </c>
      <c r="C26" s="3" t="s">
        <v>31</v>
      </c>
      <c r="D26" s="3">
        <v>470</v>
      </c>
      <c r="E26" s="3">
        <v>187</v>
      </c>
      <c r="F26" s="6">
        <v>68</v>
      </c>
      <c r="G26" s="3">
        <v>1</v>
      </c>
      <c r="H26" s="3" t="s">
        <v>20</v>
      </c>
      <c r="I26" s="3" t="s">
        <v>160</v>
      </c>
      <c r="J26" s="3" t="s">
        <v>15</v>
      </c>
      <c r="K26" t="str">
        <f t="shared" si="0"/>
        <v>N</v>
      </c>
      <c r="L26" t="str">
        <f>VLOOKUP(C26,InputData!$A$4:$C$33,3,FALSE)</f>
        <v>Prelude</v>
      </c>
    </row>
    <row r="27" spans="1:12" hidden="1" x14ac:dyDescent="0.25">
      <c r="A27" s="3" t="s">
        <v>23</v>
      </c>
      <c r="B27" s="5">
        <v>43142</v>
      </c>
      <c r="C27" s="3" t="s">
        <v>37</v>
      </c>
      <c r="D27" s="3">
        <v>470</v>
      </c>
      <c r="E27" s="3">
        <v>88</v>
      </c>
      <c r="F27" s="6">
        <v>41</v>
      </c>
      <c r="G27" s="3">
        <v>0</v>
      </c>
      <c r="H27" s="3" t="s">
        <v>20</v>
      </c>
      <c r="I27" s="3" t="s">
        <v>160</v>
      </c>
      <c r="J27" s="3" t="s">
        <v>15</v>
      </c>
      <c r="K27" t="str">
        <f t="shared" si="0"/>
        <v>N</v>
      </c>
      <c r="L27" t="str">
        <f>VLOOKUP(C27,InputData!$A$4:$C$33,3,FALSE)</f>
        <v>Fiesta</v>
      </c>
    </row>
    <row r="28" spans="1:12" hidden="1" x14ac:dyDescent="0.25">
      <c r="A28" s="3" t="s">
        <v>38</v>
      </c>
      <c r="B28" s="5">
        <v>43145</v>
      </c>
      <c r="C28" s="3" t="s">
        <v>37</v>
      </c>
      <c r="D28" s="3">
        <v>100</v>
      </c>
      <c r="E28" s="3">
        <v>179</v>
      </c>
      <c r="F28" s="6">
        <v>71</v>
      </c>
      <c r="G28" s="3">
        <v>1</v>
      </c>
      <c r="H28" s="3" t="s">
        <v>20</v>
      </c>
      <c r="I28" s="3" t="s">
        <v>161</v>
      </c>
      <c r="J28" s="3" t="s">
        <v>15</v>
      </c>
      <c r="K28" t="str">
        <f t="shared" si="0"/>
        <v>N</v>
      </c>
      <c r="L28" t="str">
        <f>VLOOKUP(C28,InputData!$A$4:$C$33,3,FALSE)</f>
        <v>Fiesta</v>
      </c>
    </row>
    <row r="29" spans="1:12" hidden="1" x14ac:dyDescent="0.25">
      <c r="A29" s="3" t="s">
        <v>39</v>
      </c>
      <c r="B29" s="5">
        <v>43180</v>
      </c>
      <c r="C29" s="3" t="s">
        <v>37</v>
      </c>
      <c r="D29" s="3">
        <v>80</v>
      </c>
      <c r="E29" s="3">
        <v>239</v>
      </c>
      <c r="F29" s="6">
        <v>94</v>
      </c>
      <c r="G29" s="3">
        <v>1</v>
      </c>
      <c r="H29" s="3" t="s">
        <v>12</v>
      </c>
      <c r="I29" s="3" t="s">
        <v>160</v>
      </c>
      <c r="J29" s="3" t="s">
        <v>15</v>
      </c>
      <c r="K29" t="str">
        <f t="shared" si="0"/>
        <v>N</v>
      </c>
      <c r="L29" t="str">
        <f>VLOOKUP(C29,InputData!$A$4:$C$33,3,FALSE)</f>
        <v>Fiesta</v>
      </c>
    </row>
    <row r="30" spans="1:12" hidden="1" x14ac:dyDescent="0.25">
      <c r="A30" s="3" t="s">
        <v>40</v>
      </c>
      <c r="B30" s="5">
        <v>43181</v>
      </c>
      <c r="C30" s="3" t="s">
        <v>37</v>
      </c>
      <c r="D30" s="3">
        <v>70</v>
      </c>
      <c r="E30" s="3">
        <v>86</v>
      </c>
      <c r="F30" s="6">
        <v>74</v>
      </c>
      <c r="G30" s="3">
        <v>0</v>
      </c>
      <c r="H30" s="3" t="s">
        <v>12</v>
      </c>
      <c r="I30" s="3" t="s">
        <v>17</v>
      </c>
      <c r="J30" s="3" t="s">
        <v>15</v>
      </c>
      <c r="K30" t="str">
        <f t="shared" si="0"/>
        <v>N</v>
      </c>
      <c r="L30" t="str">
        <f>VLOOKUP(C30,InputData!$A$4:$C$33,3,FALSE)</f>
        <v>Fiesta</v>
      </c>
    </row>
    <row r="31" spans="1:12" x14ac:dyDescent="0.25">
      <c r="A31" s="3" t="s">
        <v>41</v>
      </c>
      <c r="B31" s="5">
        <v>43134</v>
      </c>
      <c r="C31" s="3" t="s">
        <v>42</v>
      </c>
      <c r="D31" s="3">
        <v>240</v>
      </c>
      <c r="E31" s="3">
        <v>244</v>
      </c>
      <c r="F31" s="6">
        <v>166</v>
      </c>
      <c r="G31" s="3">
        <v>1</v>
      </c>
      <c r="H31" s="3" t="s">
        <v>12</v>
      </c>
      <c r="I31" s="3" t="s">
        <v>17</v>
      </c>
      <c r="J31" s="3" t="s">
        <v>13</v>
      </c>
      <c r="K31" t="str">
        <f t="shared" si="0"/>
        <v>N</v>
      </c>
      <c r="L31" t="str">
        <f>VLOOKUP(C31,InputData!$A$4:$C$33,3,FALSE)</f>
        <v>Prelude</v>
      </c>
    </row>
    <row r="32" spans="1:12" hidden="1" x14ac:dyDescent="0.25">
      <c r="A32" s="3" t="s">
        <v>43</v>
      </c>
      <c r="B32" s="5">
        <v>43136</v>
      </c>
      <c r="C32" s="3" t="s">
        <v>42</v>
      </c>
      <c r="D32" s="3">
        <v>540</v>
      </c>
      <c r="E32" s="3">
        <v>169</v>
      </c>
      <c r="F32" s="6">
        <v>81</v>
      </c>
      <c r="G32" s="3">
        <v>0</v>
      </c>
      <c r="H32" s="3" t="s">
        <v>20</v>
      </c>
      <c r="I32" s="3" t="s">
        <v>159</v>
      </c>
      <c r="J32" s="3" t="s">
        <v>26</v>
      </c>
      <c r="K32" t="str">
        <f t="shared" si="0"/>
        <v>Y</v>
      </c>
      <c r="L32" t="str">
        <f>VLOOKUP(C32,InputData!$A$4:$C$33,3,FALSE)</f>
        <v>Prelude</v>
      </c>
    </row>
    <row r="33" spans="1:12" hidden="1" x14ac:dyDescent="0.25">
      <c r="A33" s="3" t="s">
        <v>44</v>
      </c>
      <c r="B33" s="5">
        <v>43162</v>
      </c>
      <c r="C33" s="3" t="s">
        <v>42</v>
      </c>
      <c r="D33" s="3">
        <v>570</v>
      </c>
      <c r="E33" s="3">
        <v>349</v>
      </c>
      <c r="F33" s="6">
        <v>136</v>
      </c>
      <c r="G33" s="3">
        <v>1</v>
      </c>
      <c r="H33" s="3" t="s">
        <v>12</v>
      </c>
      <c r="I33" s="3" t="s">
        <v>160</v>
      </c>
      <c r="J33" s="3" t="s">
        <v>33</v>
      </c>
      <c r="K33" t="str">
        <f t="shared" si="0"/>
        <v>Y</v>
      </c>
      <c r="L33" t="str">
        <f>VLOOKUP(C33,InputData!$A$4:$C$33,3,FALSE)</f>
        <v>Prelude</v>
      </c>
    </row>
    <row r="34" spans="1:12" hidden="1" x14ac:dyDescent="0.25">
      <c r="A34" s="3" t="s">
        <v>45</v>
      </c>
      <c r="B34" s="5">
        <v>43186</v>
      </c>
      <c r="C34" s="3" t="s">
        <v>42</v>
      </c>
      <c r="D34" s="3">
        <v>500</v>
      </c>
      <c r="E34" s="3">
        <v>321</v>
      </c>
      <c r="F34" s="6">
        <v>59</v>
      </c>
      <c r="G34" s="3">
        <v>1</v>
      </c>
      <c r="H34" s="3" t="s">
        <v>20</v>
      </c>
      <c r="I34" s="3" t="s">
        <v>159</v>
      </c>
      <c r="J34" s="3" t="s">
        <v>13</v>
      </c>
      <c r="K34" t="str">
        <f t="shared" si="0"/>
        <v>N</v>
      </c>
      <c r="L34" t="str">
        <f>VLOOKUP(C34,InputData!$A$4:$C$33,3,FALSE)</f>
        <v>Prelude</v>
      </c>
    </row>
    <row r="35" spans="1:12" hidden="1" x14ac:dyDescent="0.25">
      <c r="A35" s="3" t="s">
        <v>46</v>
      </c>
      <c r="B35" s="5">
        <v>43196</v>
      </c>
      <c r="C35" s="3" t="s">
        <v>42</v>
      </c>
      <c r="D35" s="3">
        <v>330</v>
      </c>
      <c r="E35" s="3">
        <v>121</v>
      </c>
      <c r="F35" s="6">
        <v>134</v>
      </c>
      <c r="G35" s="3">
        <v>1</v>
      </c>
      <c r="H35" s="3" t="s">
        <v>20</v>
      </c>
      <c r="I35" s="3" t="s">
        <v>32</v>
      </c>
      <c r="J35" s="3" t="s">
        <v>33</v>
      </c>
      <c r="K35" t="str">
        <f t="shared" si="0"/>
        <v>Y</v>
      </c>
      <c r="L35" t="str">
        <f>VLOOKUP(C35,InputData!$A$4:$C$33,3,FALSE)</f>
        <v>Prelude</v>
      </c>
    </row>
    <row r="36" spans="1:12" hidden="1" x14ac:dyDescent="0.25">
      <c r="A36" s="3" t="s">
        <v>30</v>
      </c>
      <c r="B36" s="5">
        <v>43157</v>
      </c>
      <c r="C36" s="3" t="s">
        <v>47</v>
      </c>
      <c r="D36" s="3">
        <v>200</v>
      </c>
      <c r="E36" s="3">
        <v>218</v>
      </c>
      <c r="F36" s="6">
        <v>174</v>
      </c>
      <c r="G36" s="3">
        <v>1</v>
      </c>
      <c r="H36" s="3" t="s">
        <v>12</v>
      </c>
      <c r="I36" s="3" t="s">
        <v>32</v>
      </c>
      <c r="J36" s="3" t="s">
        <v>15</v>
      </c>
      <c r="K36" t="str">
        <f t="shared" si="0"/>
        <v>N</v>
      </c>
      <c r="L36" t="str">
        <f>VLOOKUP(C36,InputData!$A$4:$C$33,3,FALSE)</f>
        <v>Focus</v>
      </c>
    </row>
    <row r="37" spans="1:12" hidden="1" x14ac:dyDescent="0.25">
      <c r="A37" s="3" t="s">
        <v>48</v>
      </c>
      <c r="B37" s="5">
        <v>43185</v>
      </c>
      <c r="C37" s="3" t="s">
        <v>47</v>
      </c>
      <c r="D37" s="3">
        <v>210</v>
      </c>
      <c r="E37" s="3">
        <v>134</v>
      </c>
      <c r="F37" s="6">
        <v>92</v>
      </c>
      <c r="G37" s="3">
        <v>1</v>
      </c>
      <c r="H37" s="3" t="s">
        <v>20</v>
      </c>
      <c r="I37" s="3" t="s">
        <v>160</v>
      </c>
      <c r="J37" s="3" t="s">
        <v>15</v>
      </c>
      <c r="K37" t="str">
        <f t="shared" si="0"/>
        <v>N</v>
      </c>
      <c r="L37" t="str">
        <f>VLOOKUP(C37,InputData!$A$4:$C$33,3,FALSE)</f>
        <v>Focus</v>
      </c>
    </row>
    <row r="38" spans="1:12" hidden="1" x14ac:dyDescent="0.25">
      <c r="A38" s="3" t="s">
        <v>49</v>
      </c>
      <c r="B38" s="5">
        <v>43199</v>
      </c>
      <c r="C38" s="3" t="s">
        <v>47</v>
      </c>
      <c r="D38" s="3">
        <v>370</v>
      </c>
      <c r="E38" s="3">
        <v>241</v>
      </c>
      <c r="F38" s="6">
        <v>85</v>
      </c>
      <c r="G38" s="3">
        <v>0</v>
      </c>
      <c r="H38" s="3" t="s">
        <v>12</v>
      </c>
      <c r="I38" s="3" t="s">
        <v>161</v>
      </c>
      <c r="J38" s="3" t="s">
        <v>15</v>
      </c>
      <c r="K38" t="str">
        <f t="shared" si="0"/>
        <v>N</v>
      </c>
      <c r="L38" t="str">
        <f>VLOOKUP(C38,InputData!$A$4:$C$33,3,FALSE)</f>
        <v>Focus</v>
      </c>
    </row>
    <row r="39" spans="1:12" hidden="1" x14ac:dyDescent="0.25">
      <c r="A39" s="3" t="s">
        <v>14</v>
      </c>
      <c r="B39" s="5">
        <v>43216</v>
      </c>
      <c r="C39" s="3" t="s">
        <v>47</v>
      </c>
      <c r="D39" s="3">
        <v>460</v>
      </c>
      <c r="E39" s="3">
        <v>143</v>
      </c>
      <c r="F39" s="6">
        <v>162</v>
      </c>
      <c r="G39" s="3">
        <v>0</v>
      </c>
      <c r="H39" s="3" t="s">
        <v>12</v>
      </c>
      <c r="I39" s="3" t="s">
        <v>32</v>
      </c>
      <c r="J39" s="3" t="s">
        <v>15</v>
      </c>
      <c r="K39" t="str">
        <f t="shared" si="0"/>
        <v>N</v>
      </c>
      <c r="L39" t="str">
        <f>VLOOKUP(C39,InputData!$A$4:$C$33,3,FALSE)</f>
        <v>Focus</v>
      </c>
    </row>
    <row r="40" spans="1:12" hidden="1" x14ac:dyDescent="0.25">
      <c r="A40" s="3" t="s">
        <v>25</v>
      </c>
      <c r="B40" s="5">
        <v>43135</v>
      </c>
      <c r="C40" s="3" t="s">
        <v>50</v>
      </c>
      <c r="D40" s="3">
        <v>140</v>
      </c>
      <c r="E40" s="3">
        <v>333</v>
      </c>
      <c r="F40" s="6">
        <v>60</v>
      </c>
      <c r="G40" s="3">
        <v>1</v>
      </c>
      <c r="H40" s="3" t="s">
        <v>20</v>
      </c>
      <c r="I40" s="3" t="s">
        <v>160</v>
      </c>
      <c r="J40" s="3" t="s">
        <v>13</v>
      </c>
      <c r="K40" t="str">
        <f t="shared" si="0"/>
        <v>N</v>
      </c>
      <c r="L40" t="str">
        <f>VLOOKUP(C40,InputData!$A$4:$C$33,3,FALSE)</f>
        <v>Prelude</v>
      </c>
    </row>
    <row r="41" spans="1:12" hidden="1" x14ac:dyDescent="0.25">
      <c r="A41" s="3" t="s">
        <v>51</v>
      </c>
      <c r="B41" s="5">
        <v>43140</v>
      </c>
      <c r="C41" s="3" t="s">
        <v>50</v>
      </c>
      <c r="D41" s="3">
        <v>430</v>
      </c>
      <c r="E41" s="3">
        <v>127</v>
      </c>
      <c r="F41" s="6">
        <v>126</v>
      </c>
      <c r="G41" s="3">
        <v>0</v>
      </c>
      <c r="H41" s="3" t="s">
        <v>20</v>
      </c>
      <c r="I41" s="3" t="s">
        <v>160</v>
      </c>
      <c r="J41" s="3" t="s">
        <v>15</v>
      </c>
      <c r="K41" t="str">
        <f t="shared" si="0"/>
        <v>N</v>
      </c>
      <c r="L41" t="str">
        <f>VLOOKUP(C41,InputData!$A$4:$C$33,3,FALSE)</f>
        <v>Prelude</v>
      </c>
    </row>
    <row r="42" spans="1:12" hidden="1" x14ac:dyDescent="0.25">
      <c r="A42" s="3" t="s">
        <v>52</v>
      </c>
      <c r="B42" s="5">
        <v>43177</v>
      </c>
      <c r="C42" s="3" t="s">
        <v>50</v>
      </c>
      <c r="D42" s="3">
        <v>80</v>
      </c>
      <c r="E42" s="3">
        <v>281</v>
      </c>
      <c r="F42" s="6">
        <v>142</v>
      </c>
      <c r="G42" s="3">
        <v>0</v>
      </c>
      <c r="H42" s="3" t="s">
        <v>20</v>
      </c>
      <c r="I42" s="3" t="s">
        <v>160</v>
      </c>
      <c r="J42" s="3" t="s">
        <v>15</v>
      </c>
      <c r="K42" t="str">
        <f t="shared" si="0"/>
        <v>N</v>
      </c>
      <c r="L42" t="str">
        <f>VLOOKUP(C42,InputData!$A$4:$C$33,3,FALSE)</f>
        <v>Prelude</v>
      </c>
    </row>
    <row r="43" spans="1:12" hidden="1" x14ac:dyDescent="0.25">
      <c r="A43" s="3" t="s">
        <v>25</v>
      </c>
      <c r="B43" s="5">
        <v>43191</v>
      </c>
      <c r="C43" s="3" t="s">
        <v>50</v>
      </c>
      <c r="D43" s="3">
        <v>380</v>
      </c>
      <c r="E43" s="3">
        <v>307</v>
      </c>
      <c r="F43" s="6">
        <v>40</v>
      </c>
      <c r="G43" s="3">
        <v>0</v>
      </c>
      <c r="H43" s="3" t="s">
        <v>20</v>
      </c>
      <c r="I43" s="3" t="s">
        <v>160</v>
      </c>
      <c r="J43" s="3" t="s">
        <v>15</v>
      </c>
      <c r="K43" t="str">
        <f t="shared" si="0"/>
        <v>N</v>
      </c>
      <c r="L43" t="str">
        <f>VLOOKUP(C43,InputData!$A$4:$C$33,3,FALSE)</f>
        <v>Prelude</v>
      </c>
    </row>
    <row r="44" spans="1:12" hidden="1" x14ac:dyDescent="0.25">
      <c r="A44" s="3" t="s">
        <v>53</v>
      </c>
      <c r="B44" s="5">
        <v>43212</v>
      </c>
      <c r="C44" s="3" t="s">
        <v>50</v>
      </c>
      <c r="D44" s="3">
        <v>460</v>
      </c>
      <c r="E44" s="3">
        <v>208</v>
      </c>
      <c r="F44" s="6">
        <v>173</v>
      </c>
      <c r="G44" s="3">
        <v>1</v>
      </c>
      <c r="H44" s="3" t="s">
        <v>20</v>
      </c>
      <c r="I44" s="3" t="s">
        <v>160</v>
      </c>
      <c r="J44" s="3" t="s">
        <v>15</v>
      </c>
      <c r="K44" t="str">
        <f t="shared" si="0"/>
        <v>N</v>
      </c>
      <c r="L44" t="str">
        <f>VLOOKUP(C44,InputData!$A$4:$C$33,3,FALSE)</f>
        <v>Prelude</v>
      </c>
    </row>
    <row r="45" spans="1:12" hidden="1" x14ac:dyDescent="0.25">
      <c r="A45" s="3" t="s">
        <v>54</v>
      </c>
      <c r="B45" s="5">
        <v>43226</v>
      </c>
      <c r="C45" s="3" t="s">
        <v>50</v>
      </c>
      <c r="D45" s="3">
        <v>250</v>
      </c>
      <c r="E45" s="3">
        <v>382</v>
      </c>
      <c r="F45" s="6">
        <v>93</v>
      </c>
      <c r="G45" s="3">
        <v>0</v>
      </c>
      <c r="H45" s="3" t="s">
        <v>20</v>
      </c>
      <c r="I45" s="3" t="s">
        <v>161</v>
      </c>
      <c r="J45" s="3" t="s">
        <v>13</v>
      </c>
      <c r="K45" t="str">
        <f t="shared" si="0"/>
        <v>N</v>
      </c>
      <c r="L45" t="str">
        <f>VLOOKUP(C45,InputData!$A$4:$C$33,3,FALSE)</f>
        <v>Prelude</v>
      </c>
    </row>
    <row r="46" spans="1:12" hidden="1" x14ac:dyDescent="0.25">
      <c r="A46" s="3" t="s">
        <v>55</v>
      </c>
      <c r="B46" s="5">
        <v>43132</v>
      </c>
      <c r="C46" s="3" t="s">
        <v>56</v>
      </c>
      <c r="D46" s="3">
        <v>320</v>
      </c>
      <c r="E46" s="3">
        <v>20</v>
      </c>
      <c r="F46" s="6">
        <v>31</v>
      </c>
      <c r="G46" s="3">
        <v>0</v>
      </c>
      <c r="H46" s="3" t="s">
        <v>20</v>
      </c>
      <c r="I46" s="3" t="s">
        <v>159</v>
      </c>
      <c r="J46" s="3" t="s">
        <v>26</v>
      </c>
      <c r="K46" t="str">
        <f t="shared" si="0"/>
        <v>Y</v>
      </c>
      <c r="L46" t="str">
        <f>VLOOKUP(C46,InputData!$A$4:$C$33,3,FALSE)</f>
        <v>Prelude</v>
      </c>
    </row>
    <row r="47" spans="1:12" hidden="1" x14ac:dyDescent="0.25">
      <c r="A47" s="3" t="s">
        <v>30</v>
      </c>
      <c r="B47" s="5">
        <v>43185</v>
      </c>
      <c r="C47" s="3" t="s">
        <v>56</v>
      </c>
      <c r="D47" s="3">
        <v>510</v>
      </c>
      <c r="E47" s="3">
        <v>32</v>
      </c>
      <c r="F47" s="6">
        <v>156</v>
      </c>
      <c r="G47" s="3">
        <v>0</v>
      </c>
      <c r="H47" s="3" t="s">
        <v>12</v>
      </c>
      <c r="I47" s="3" t="s">
        <v>159</v>
      </c>
      <c r="J47" s="3" t="s">
        <v>15</v>
      </c>
      <c r="K47" t="str">
        <f t="shared" si="0"/>
        <v>N</v>
      </c>
      <c r="L47" t="str">
        <f>VLOOKUP(C47,InputData!$A$4:$C$33,3,FALSE)</f>
        <v>Prelude</v>
      </c>
    </row>
    <row r="48" spans="1:12" hidden="1" x14ac:dyDescent="0.25">
      <c r="A48" s="3" t="s">
        <v>57</v>
      </c>
      <c r="B48" s="5">
        <v>43216</v>
      </c>
      <c r="C48" s="3" t="s">
        <v>56</v>
      </c>
      <c r="D48" s="3">
        <v>330</v>
      </c>
      <c r="E48" s="3">
        <v>376</v>
      </c>
      <c r="F48" s="6">
        <v>49</v>
      </c>
      <c r="G48" s="3">
        <v>1</v>
      </c>
      <c r="H48" s="3" t="s">
        <v>12</v>
      </c>
      <c r="I48" s="3" t="s">
        <v>161</v>
      </c>
      <c r="J48" s="3" t="s">
        <v>15</v>
      </c>
      <c r="K48" t="str">
        <f t="shared" si="0"/>
        <v>N</v>
      </c>
      <c r="L48" t="str">
        <f>VLOOKUP(C48,InputData!$A$4:$C$33,3,FALSE)</f>
        <v>Prelude</v>
      </c>
    </row>
    <row r="49" spans="1:12" hidden="1" x14ac:dyDescent="0.25">
      <c r="A49" s="3" t="s">
        <v>58</v>
      </c>
      <c r="B49" s="5">
        <v>43225</v>
      </c>
      <c r="C49" s="3" t="s">
        <v>56</v>
      </c>
      <c r="D49" s="3">
        <v>70</v>
      </c>
      <c r="E49" s="3">
        <v>311</v>
      </c>
      <c r="F49" s="6">
        <v>150</v>
      </c>
      <c r="G49" s="3">
        <v>1</v>
      </c>
      <c r="H49" s="3" t="s">
        <v>20</v>
      </c>
      <c r="I49" s="3" t="s">
        <v>161</v>
      </c>
      <c r="J49" s="3" t="s">
        <v>13</v>
      </c>
      <c r="K49" t="str">
        <f t="shared" si="0"/>
        <v>N</v>
      </c>
      <c r="L49" t="str">
        <f>VLOOKUP(C49,InputData!$A$4:$C$33,3,FALSE)</f>
        <v>Prelude</v>
      </c>
    </row>
    <row r="50" spans="1:12" hidden="1" x14ac:dyDescent="0.25">
      <c r="A50" s="3" t="s">
        <v>59</v>
      </c>
      <c r="B50" s="5">
        <v>43160</v>
      </c>
      <c r="C50" s="3" t="s">
        <v>60</v>
      </c>
      <c r="D50" s="3">
        <v>420</v>
      </c>
      <c r="E50" s="3">
        <v>330</v>
      </c>
      <c r="F50" s="6">
        <v>124</v>
      </c>
      <c r="G50" s="3">
        <v>0</v>
      </c>
      <c r="H50" s="3" t="s">
        <v>12</v>
      </c>
      <c r="I50" s="3" t="s">
        <v>160</v>
      </c>
      <c r="J50" s="3" t="s">
        <v>15</v>
      </c>
      <c r="K50" t="str">
        <f t="shared" si="0"/>
        <v>N</v>
      </c>
      <c r="L50" t="str">
        <f>VLOOKUP(C50,InputData!$A$4:$C$33,3,FALSE)</f>
        <v>Focus</v>
      </c>
    </row>
    <row r="51" spans="1:12" hidden="1" x14ac:dyDescent="0.25">
      <c r="A51" s="3" t="s">
        <v>61</v>
      </c>
      <c r="B51" s="5">
        <v>43190</v>
      </c>
      <c r="C51" s="3" t="s">
        <v>60</v>
      </c>
      <c r="D51" s="3">
        <v>260</v>
      </c>
      <c r="E51" s="3">
        <v>350</v>
      </c>
      <c r="F51" s="6">
        <v>110</v>
      </c>
      <c r="G51" s="3">
        <v>0</v>
      </c>
      <c r="H51" s="3" t="s">
        <v>20</v>
      </c>
      <c r="I51" s="3" t="s">
        <v>161</v>
      </c>
      <c r="J51" s="3" t="s">
        <v>15</v>
      </c>
      <c r="K51" t="str">
        <f t="shared" si="0"/>
        <v>N</v>
      </c>
      <c r="L51" t="str">
        <f>VLOOKUP(C51,InputData!$A$4:$C$33,3,FALSE)</f>
        <v>Focus</v>
      </c>
    </row>
    <row r="52" spans="1:12" hidden="1" x14ac:dyDescent="0.25">
      <c r="A52" s="3" t="s">
        <v>62</v>
      </c>
      <c r="B52" s="5">
        <v>43153</v>
      </c>
      <c r="C52" s="3" t="s">
        <v>63</v>
      </c>
      <c r="D52" s="3">
        <v>470</v>
      </c>
      <c r="E52" s="3">
        <v>15</v>
      </c>
      <c r="F52" s="6">
        <v>77</v>
      </c>
      <c r="G52" s="3">
        <v>1</v>
      </c>
      <c r="H52" s="3" t="s">
        <v>20</v>
      </c>
      <c r="I52" s="3" t="s">
        <v>160</v>
      </c>
      <c r="J52" s="3" t="s">
        <v>26</v>
      </c>
      <c r="K52" t="str">
        <f t="shared" si="0"/>
        <v>Y</v>
      </c>
      <c r="L52" t="str">
        <f>VLOOKUP(C52,InputData!$A$4:$C$33,3,FALSE)</f>
        <v>Fiesta</v>
      </c>
    </row>
    <row r="53" spans="1:12" hidden="1" x14ac:dyDescent="0.25">
      <c r="A53" s="3" t="s">
        <v>64</v>
      </c>
      <c r="B53" s="5">
        <v>43164</v>
      </c>
      <c r="C53" s="3" t="s">
        <v>63</v>
      </c>
      <c r="D53" s="3">
        <v>420</v>
      </c>
      <c r="E53" s="3">
        <v>132</v>
      </c>
      <c r="F53" s="6">
        <v>50</v>
      </c>
      <c r="G53" s="3">
        <v>0</v>
      </c>
      <c r="H53" s="3" t="s">
        <v>20</v>
      </c>
      <c r="I53" s="3" t="s">
        <v>17</v>
      </c>
      <c r="J53" s="3" t="s">
        <v>26</v>
      </c>
      <c r="K53" t="str">
        <f t="shared" si="0"/>
        <v>Y</v>
      </c>
      <c r="L53" t="str">
        <f>VLOOKUP(C53,InputData!$A$4:$C$33,3,FALSE)</f>
        <v>Fiesta</v>
      </c>
    </row>
    <row r="54" spans="1:12" hidden="1" x14ac:dyDescent="0.25">
      <c r="A54" s="3" t="s">
        <v>65</v>
      </c>
      <c r="B54" s="5">
        <v>43181</v>
      </c>
      <c r="C54" s="3" t="s">
        <v>63</v>
      </c>
      <c r="D54" s="3">
        <v>470</v>
      </c>
      <c r="E54" s="3">
        <v>199</v>
      </c>
      <c r="F54" s="6">
        <v>61</v>
      </c>
      <c r="G54" s="3">
        <v>1</v>
      </c>
      <c r="H54" s="3" t="s">
        <v>20</v>
      </c>
      <c r="I54" s="3" t="s">
        <v>32</v>
      </c>
      <c r="J54" s="3" t="s">
        <v>15</v>
      </c>
      <c r="K54" t="str">
        <f t="shared" si="0"/>
        <v>N</v>
      </c>
      <c r="L54" t="str">
        <f>VLOOKUP(C54,InputData!$A$4:$C$33,3,FALSE)</f>
        <v>Fiesta</v>
      </c>
    </row>
    <row r="55" spans="1:12" hidden="1" x14ac:dyDescent="0.25">
      <c r="A55" s="3" t="s">
        <v>39</v>
      </c>
      <c r="B55" s="5">
        <v>43186</v>
      </c>
      <c r="C55" s="3" t="s">
        <v>63</v>
      </c>
      <c r="D55" s="3">
        <v>440</v>
      </c>
      <c r="E55" s="3">
        <v>123</v>
      </c>
      <c r="F55" s="6">
        <v>115</v>
      </c>
      <c r="G55" s="3">
        <v>0</v>
      </c>
      <c r="H55" s="3" t="s">
        <v>20</v>
      </c>
      <c r="I55" s="3" t="s">
        <v>159</v>
      </c>
      <c r="J55" s="3" t="s">
        <v>15</v>
      </c>
      <c r="K55" t="str">
        <f t="shared" si="0"/>
        <v>N</v>
      </c>
      <c r="L55" t="str">
        <f>VLOOKUP(C55,InputData!$A$4:$C$33,3,FALSE)</f>
        <v>Fiesta</v>
      </c>
    </row>
    <row r="56" spans="1:12" hidden="1" x14ac:dyDescent="0.25">
      <c r="A56" s="3" t="s">
        <v>36</v>
      </c>
      <c r="B56" s="5">
        <v>43222</v>
      </c>
      <c r="C56" s="3" t="s">
        <v>63</v>
      </c>
      <c r="D56" s="3">
        <v>120</v>
      </c>
      <c r="E56" s="3">
        <v>323</v>
      </c>
      <c r="F56" s="6">
        <v>150</v>
      </c>
      <c r="G56" s="3">
        <v>1</v>
      </c>
      <c r="H56" s="3" t="s">
        <v>20</v>
      </c>
      <c r="I56" s="3" t="s">
        <v>161</v>
      </c>
      <c r="J56" s="3" t="s">
        <v>15</v>
      </c>
      <c r="K56" t="str">
        <f t="shared" si="0"/>
        <v>N</v>
      </c>
      <c r="L56" t="str">
        <f>VLOOKUP(C56,InputData!$A$4:$C$33,3,FALSE)</f>
        <v>Fiesta</v>
      </c>
    </row>
    <row r="57" spans="1:12" hidden="1" x14ac:dyDescent="0.25">
      <c r="A57" s="3" t="s">
        <v>66</v>
      </c>
      <c r="B57" s="5">
        <v>43224</v>
      </c>
      <c r="C57" s="3" t="s">
        <v>63</v>
      </c>
      <c r="D57" s="3">
        <v>570</v>
      </c>
      <c r="E57" s="3">
        <v>134</v>
      </c>
      <c r="F57" s="6">
        <v>107</v>
      </c>
      <c r="G57" s="3">
        <v>0</v>
      </c>
      <c r="H57" s="3" t="s">
        <v>20</v>
      </c>
      <c r="I57" s="3" t="s">
        <v>161</v>
      </c>
      <c r="J57" s="3" t="s">
        <v>26</v>
      </c>
      <c r="K57" t="str">
        <f t="shared" si="0"/>
        <v>Y</v>
      </c>
      <c r="L57" t="str">
        <f>VLOOKUP(C57,InputData!$A$4:$C$33,3,FALSE)</f>
        <v>Fiesta</v>
      </c>
    </row>
    <row r="58" spans="1:12" hidden="1" x14ac:dyDescent="0.25">
      <c r="A58" s="3" t="s">
        <v>67</v>
      </c>
      <c r="B58" s="5">
        <v>43232</v>
      </c>
      <c r="C58" s="3" t="s">
        <v>63</v>
      </c>
      <c r="D58" s="3">
        <v>390</v>
      </c>
      <c r="E58" s="3">
        <v>27</v>
      </c>
      <c r="F58" s="6">
        <v>39</v>
      </c>
      <c r="G58" s="3">
        <v>0</v>
      </c>
      <c r="H58" s="3" t="s">
        <v>20</v>
      </c>
      <c r="I58" s="3" t="s">
        <v>161</v>
      </c>
      <c r="J58" s="3" t="s">
        <v>15</v>
      </c>
      <c r="K58" t="str">
        <f t="shared" si="0"/>
        <v>N</v>
      </c>
      <c r="L58" t="str">
        <f>VLOOKUP(C58,InputData!$A$4:$C$33,3,FALSE)</f>
        <v>Fiesta</v>
      </c>
    </row>
    <row r="59" spans="1:12" hidden="1" x14ac:dyDescent="0.25">
      <c r="A59" s="3" t="s">
        <v>36</v>
      </c>
      <c r="B59" s="5">
        <v>43147</v>
      </c>
      <c r="C59" s="3" t="s">
        <v>68</v>
      </c>
      <c r="D59" s="3">
        <v>80</v>
      </c>
      <c r="E59" s="3">
        <v>213</v>
      </c>
      <c r="F59" s="6">
        <v>58</v>
      </c>
      <c r="G59" s="3">
        <v>1</v>
      </c>
      <c r="H59" s="3" t="s">
        <v>12</v>
      </c>
      <c r="I59" s="3" t="s">
        <v>159</v>
      </c>
      <c r="J59" s="3" t="s">
        <v>13</v>
      </c>
      <c r="K59" t="str">
        <f t="shared" si="0"/>
        <v>N</v>
      </c>
      <c r="L59" t="str">
        <f>VLOOKUP(C59,InputData!$A$4:$C$33,3,FALSE)</f>
        <v>Fiesta</v>
      </c>
    </row>
    <row r="60" spans="1:12" hidden="1" x14ac:dyDescent="0.25">
      <c r="A60" s="3" t="s">
        <v>69</v>
      </c>
      <c r="B60" s="5">
        <v>43194</v>
      </c>
      <c r="C60" s="3" t="s">
        <v>68</v>
      </c>
      <c r="D60" s="3">
        <v>470</v>
      </c>
      <c r="E60" s="3">
        <v>319</v>
      </c>
      <c r="F60" s="6">
        <v>161</v>
      </c>
      <c r="G60" s="3">
        <v>0</v>
      </c>
      <c r="H60" s="3" t="s">
        <v>12</v>
      </c>
      <c r="I60" s="3" t="s">
        <v>160</v>
      </c>
      <c r="J60" s="3" t="s">
        <v>13</v>
      </c>
      <c r="K60" t="str">
        <f t="shared" si="0"/>
        <v>N</v>
      </c>
      <c r="L60" t="str">
        <f>VLOOKUP(C60,InputData!$A$4:$C$33,3,FALSE)</f>
        <v>Fiesta</v>
      </c>
    </row>
    <row r="61" spans="1:12" hidden="1" x14ac:dyDescent="0.25">
      <c r="A61" s="3" t="s">
        <v>70</v>
      </c>
      <c r="B61" s="5">
        <v>43133</v>
      </c>
      <c r="C61" s="3" t="s">
        <v>71</v>
      </c>
      <c r="D61" s="3">
        <v>230</v>
      </c>
      <c r="E61" s="3">
        <v>19</v>
      </c>
      <c r="F61" s="6">
        <v>61</v>
      </c>
      <c r="G61" s="3">
        <v>1</v>
      </c>
      <c r="H61" s="3" t="s">
        <v>20</v>
      </c>
      <c r="I61" s="3" t="s">
        <v>160</v>
      </c>
      <c r="J61" s="3" t="s">
        <v>26</v>
      </c>
      <c r="K61" t="str">
        <f t="shared" si="0"/>
        <v>Y</v>
      </c>
      <c r="L61" t="str">
        <f>VLOOKUP(C61,InputData!$A$4:$C$33,3,FALSE)</f>
        <v>Prelude</v>
      </c>
    </row>
    <row r="62" spans="1:12" hidden="1" x14ac:dyDescent="0.25">
      <c r="A62" s="3" t="s">
        <v>55</v>
      </c>
      <c r="B62" s="5">
        <v>43135</v>
      </c>
      <c r="C62" s="3" t="s">
        <v>71</v>
      </c>
      <c r="D62" s="3">
        <v>440</v>
      </c>
      <c r="E62" s="3">
        <v>337</v>
      </c>
      <c r="F62" s="6">
        <v>155</v>
      </c>
      <c r="G62" s="3">
        <v>0</v>
      </c>
      <c r="H62" s="3" t="s">
        <v>12</v>
      </c>
      <c r="I62" s="3" t="s">
        <v>160</v>
      </c>
      <c r="J62" s="3" t="s">
        <v>15</v>
      </c>
      <c r="K62" t="str">
        <f t="shared" si="0"/>
        <v>N</v>
      </c>
      <c r="L62" t="str">
        <f>VLOOKUP(C62,InputData!$A$4:$C$33,3,FALSE)</f>
        <v>Prelude</v>
      </c>
    </row>
    <row r="63" spans="1:12" hidden="1" x14ac:dyDescent="0.25">
      <c r="A63" s="3" t="s">
        <v>23</v>
      </c>
      <c r="B63" s="5">
        <v>43152</v>
      </c>
      <c r="C63" s="3" t="s">
        <v>71</v>
      </c>
      <c r="D63" s="3">
        <v>420</v>
      </c>
      <c r="E63" s="3">
        <v>321</v>
      </c>
      <c r="F63" s="6">
        <v>59</v>
      </c>
      <c r="G63" s="3">
        <v>1</v>
      </c>
      <c r="H63" s="3" t="s">
        <v>12</v>
      </c>
      <c r="I63" s="3" t="s">
        <v>161</v>
      </c>
      <c r="J63" s="3" t="s">
        <v>33</v>
      </c>
      <c r="K63" t="str">
        <f t="shared" si="0"/>
        <v>Y</v>
      </c>
      <c r="L63" t="str">
        <f>VLOOKUP(C63,InputData!$A$4:$C$33,3,FALSE)</f>
        <v>Prelude</v>
      </c>
    </row>
    <row r="64" spans="1:12" hidden="1" x14ac:dyDescent="0.25">
      <c r="A64" s="3" t="s">
        <v>72</v>
      </c>
      <c r="B64" s="5">
        <v>43178</v>
      </c>
      <c r="C64" s="3" t="s">
        <v>71</v>
      </c>
      <c r="D64" s="3">
        <v>160</v>
      </c>
      <c r="E64" s="3">
        <v>397</v>
      </c>
      <c r="F64" s="6">
        <v>88</v>
      </c>
      <c r="G64" s="3">
        <v>0</v>
      </c>
      <c r="H64" s="3" t="s">
        <v>12</v>
      </c>
      <c r="I64" s="3" t="s">
        <v>161</v>
      </c>
      <c r="J64" s="3" t="s">
        <v>13</v>
      </c>
      <c r="K64" t="str">
        <f t="shared" si="0"/>
        <v>N</v>
      </c>
      <c r="L64" t="str">
        <f>VLOOKUP(C64,InputData!$A$4:$C$33,3,FALSE)</f>
        <v>Prelude</v>
      </c>
    </row>
    <row r="65" spans="1:12" hidden="1" x14ac:dyDescent="0.25">
      <c r="A65" s="3" t="s">
        <v>73</v>
      </c>
      <c r="B65" s="5">
        <v>43208</v>
      </c>
      <c r="C65" s="3" t="s">
        <v>71</v>
      </c>
      <c r="D65" s="3">
        <v>140</v>
      </c>
      <c r="E65" s="3">
        <v>342</v>
      </c>
      <c r="F65" s="6">
        <v>63</v>
      </c>
      <c r="G65" s="3">
        <v>0</v>
      </c>
      <c r="H65" s="3" t="s">
        <v>12</v>
      </c>
      <c r="I65" s="3" t="s">
        <v>160</v>
      </c>
      <c r="J65" s="3" t="s">
        <v>13</v>
      </c>
      <c r="K65" t="str">
        <f t="shared" si="0"/>
        <v>N</v>
      </c>
      <c r="L65" t="str">
        <f>VLOOKUP(C65,InputData!$A$4:$C$33,3,FALSE)</f>
        <v>Prelude</v>
      </c>
    </row>
    <row r="66" spans="1:12" hidden="1" x14ac:dyDescent="0.25">
      <c r="A66" s="3" t="s">
        <v>74</v>
      </c>
      <c r="B66" s="5">
        <v>43220</v>
      </c>
      <c r="C66" s="3" t="s">
        <v>71</v>
      </c>
      <c r="D66" s="3">
        <v>450</v>
      </c>
      <c r="E66" s="3">
        <v>347</v>
      </c>
      <c r="F66" s="6">
        <v>111</v>
      </c>
      <c r="G66" s="3">
        <v>0</v>
      </c>
      <c r="H66" s="3" t="s">
        <v>20</v>
      </c>
      <c r="I66" s="3" t="s">
        <v>160</v>
      </c>
      <c r="J66" s="3" t="s">
        <v>15</v>
      </c>
      <c r="K66" t="str">
        <f t="shared" si="0"/>
        <v>N</v>
      </c>
      <c r="L66" t="str">
        <f>VLOOKUP(C66,InputData!$A$4:$C$33,3,FALSE)</f>
        <v>Prelude</v>
      </c>
    </row>
    <row r="67" spans="1:12" hidden="1" x14ac:dyDescent="0.25">
      <c r="A67" s="3" t="s">
        <v>75</v>
      </c>
      <c r="B67" s="5">
        <v>43150</v>
      </c>
      <c r="C67" s="3" t="s">
        <v>76</v>
      </c>
      <c r="D67" s="3">
        <v>500</v>
      </c>
      <c r="E67" s="3">
        <v>44</v>
      </c>
      <c r="F67" s="6">
        <v>81</v>
      </c>
      <c r="G67" s="3">
        <v>0</v>
      </c>
      <c r="H67" s="3" t="s">
        <v>20</v>
      </c>
      <c r="I67" s="3" t="s">
        <v>159</v>
      </c>
      <c r="J67" s="3" t="s">
        <v>15</v>
      </c>
      <c r="K67" t="str">
        <f t="shared" si="0"/>
        <v>N</v>
      </c>
      <c r="L67" t="str">
        <f>VLOOKUP(C67,InputData!$A$4:$C$33,3,FALSE)</f>
        <v>Fiesta</v>
      </c>
    </row>
    <row r="68" spans="1:12" hidden="1" x14ac:dyDescent="0.25">
      <c r="A68" s="3" t="s">
        <v>23</v>
      </c>
      <c r="B68" s="5">
        <v>43190</v>
      </c>
      <c r="C68" s="3" t="s">
        <v>77</v>
      </c>
      <c r="D68" s="3">
        <v>490</v>
      </c>
      <c r="E68" s="3">
        <v>84</v>
      </c>
      <c r="F68" s="6">
        <v>110</v>
      </c>
      <c r="G68" s="3">
        <v>0</v>
      </c>
      <c r="H68" s="3" t="s">
        <v>20</v>
      </c>
      <c r="I68" s="3" t="s">
        <v>160</v>
      </c>
      <c r="J68" s="3" t="s">
        <v>15</v>
      </c>
      <c r="K68" t="str">
        <f t="shared" si="0"/>
        <v>N</v>
      </c>
      <c r="L68" t="str">
        <f>VLOOKUP(C68,InputData!$A$4:$C$33,3,FALSE)</f>
        <v>Fusion</v>
      </c>
    </row>
    <row r="69" spans="1:12" hidden="1" x14ac:dyDescent="0.25">
      <c r="A69" s="3" t="s">
        <v>78</v>
      </c>
      <c r="B69" s="5">
        <v>43191</v>
      </c>
      <c r="C69" s="3" t="s">
        <v>77</v>
      </c>
      <c r="D69" s="3">
        <v>170</v>
      </c>
      <c r="E69" s="3">
        <v>19</v>
      </c>
      <c r="F69" s="6">
        <v>76</v>
      </c>
      <c r="G69" s="3">
        <v>1</v>
      </c>
      <c r="H69" s="3" t="s">
        <v>20</v>
      </c>
      <c r="I69" s="3" t="s">
        <v>32</v>
      </c>
      <c r="J69" s="3" t="s">
        <v>15</v>
      </c>
      <c r="K69" t="str">
        <f t="shared" si="0"/>
        <v>N</v>
      </c>
      <c r="L69" t="str">
        <f>VLOOKUP(C69,InputData!$A$4:$C$33,3,FALSE)</f>
        <v>Fusion</v>
      </c>
    </row>
    <row r="70" spans="1:12" hidden="1" x14ac:dyDescent="0.25">
      <c r="A70" s="3" t="s">
        <v>79</v>
      </c>
      <c r="B70" s="5">
        <v>43207</v>
      </c>
      <c r="C70" s="3" t="s">
        <v>77</v>
      </c>
      <c r="D70" s="3">
        <v>250</v>
      </c>
      <c r="E70" s="3">
        <v>39</v>
      </c>
      <c r="F70" s="6">
        <v>96</v>
      </c>
      <c r="G70" s="3">
        <v>0</v>
      </c>
      <c r="H70" s="3" t="s">
        <v>20</v>
      </c>
      <c r="I70" s="3" t="s">
        <v>161</v>
      </c>
      <c r="J70" s="3" t="s">
        <v>15</v>
      </c>
      <c r="K70" t="str">
        <f t="shared" si="0"/>
        <v>N</v>
      </c>
      <c r="L70" t="str">
        <f>VLOOKUP(C70,InputData!$A$4:$C$33,3,FALSE)</f>
        <v>Fusion</v>
      </c>
    </row>
    <row r="71" spans="1:12" hidden="1" x14ac:dyDescent="0.25">
      <c r="A71" s="3" t="s">
        <v>70</v>
      </c>
      <c r="B71" s="5">
        <v>43218</v>
      </c>
      <c r="C71" s="3" t="s">
        <v>77</v>
      </c>
      <c r="D71" s="3">
        <v>140</v>
      </c>
      <c r="E71" s="3">
        <v>296</v>
      </c>
      <c r="F71" s="6">
        <v>117</v>
      </c>
      <c r="G71" s="3">
        <v>1</v>
      </c>
      <c r="H71" s="3" t="s">
        <v>20</v>
      </c>
      <c r="I71" s="3" t="s">
        <v>160</v>
      </c>
      <c r="J71" s="3" t="s">
        <v>26</v>
      </c>
      <c r="K71" t="str">
        <f t="shared" si="0"/>
        <v>Y</v>
      </c>
      <c r="L71" t="str">
        <f>VLOOKUP(C71,InputData!$A$4:$C$33,3,FALSE)</f>
        <v>Fusion</v>
      </c>
    </row>
    <row r="72" spans="1:12" hidden="1" x14ac:dyDescent="0.25">
      <c r="A72" s="3" t="s">
        <v>25</v>
      </c>
      <c r="B72" s="5">
        <v>43132</v>
      </c>
      <c r="C72" s="3" t="s">
        <v>80</v>
      </c>
      <c r="D72" s="3">
        <v>520</v>
      </c>
      <c r="E72" s="3">
        <v>8</v>
      </c>
      <c r="F72" s="6">
        <v>67</v>
      </c>
      <c r="G72" s="3">
        <v>0</v>
      </c>
      <c r="H72" s="3" t="s">
        <v>12</v>
      </c>
      <c r="I72" s="3" t="s">
        <v>32</v>
      </c>
      <c r="J72" s="3" t="s">
        <v>13</v>
      </c>
      <c r="K72" t="str">
        <f t="shared" si="0"/>
        <v>N</v>
      </c>
      <c r="L72" t="str">
        <f>VLOOKUP(C72,InputData!$A$4:$C$33,3,FALSE)</f>
        <v>Prelude</v>
      </c>
    </row>
    <row r="73" spans="1:12" hidden="1" x14ac:dyDescent="0.25">
      <c r="A73" s="3" t="s">
        <v>81</v>
      </c>
      <c r="B73" s="5">
        <v>43136</v>
      </c>
      <c r="C73" s="3" t="s">
        <v>80</v>
      </c>
      <c r="D73" s="3">
        <v>570</v>
      </c>
      <c r="E73" s="3">
        <v>13</v>
      </c>
      <c r="F73" s="6">
        <v>111</v>
      </c>
      <c r="G73" s="3">
        <v>0</v>
      </c>
      <c r="H73" s="3" t="s">
        <v>12</v>
      </c>
      <c r="I73" s="3" t="s">
        <v>161</v>
      </c>
      <c r="J73" s="3" t="s">
        <v>15</v>
      </c>
      <c r="K73" t="str">
        <f t="shared" si="0"/>
        <v>N</v>
      </c>
      <c r="L73" t="str">
        <f>VLOOKUP(C73,InputData!$A$4:$C$33,3,FALSE)</f>
        <v>Prelude</v>
      </c>
    </row>
    <row r="74" spans="1:12" hidden="1" x14ac:dyDescent="0.25">
      <c r="A74" s="3" t="s">
        <v>36</v>
      </c>
      <c r="B74" s="5">
        <v>43177</v>
      </c>
      <c r="C74" s="3" t="s">
        <v>80</v>
      </c>
      <c r="D74" s="3">
        <v>100</v>
      </c>
      <c r="E74" s="3">
        <v>98</v>
      </c>
      <c r="F74" s="6">
        <v>80</v>
      </c>
      <c r="G74" s="3">
        <v>1</v>
      </c>
      <c r="H74" s="3" t="s">
        <v>20</v>
      </c>
      <c r="I74" s="3" t="s">
        <v>159</v>
      </c>
      <c r="J74" s="3" t="s">
        <v>26</v>
      </c>
      <c r="K74" t="str">
        <f t="shared" si="0"/>
        <v>Y</v>
      </c>
      <c r="L74" t="str">
        <f>VLOOKUP(C74,InputData!$A$4:$C$33,3,FALSE)</f>
        <v>Prelude</v>
      </c>
    </row>
    <row r="75" spans="1:12" hidden="1" x14ac:dyDescent="0.25">
      <c r="A75" s="3" t="s">
        <v>82</v>
      </c>
      <c r="B75" s="5">
        <v>43181</v>
      </c>
      <c r="C75" s="3" t="s">
        <v>80</v>
      </c>
      <c r="D75" s="3">
        <v>160</v>
      </c>
      <c r="E75" s="3">
        <v>324</v>
      </c>
      <c r="F75" s="6">
        <v>48</v>
      </c>
      <c r="G75" s="3">
        <v>1</v>
      </c>
      <c r="H75" s="3" t="s">
        <v>12</v>
      </c>
      <c r="I75" s="3" t="s">
        <v>160</v>
      </c>
      <c r="J75" s="3" t="s">
        <v>15</v>
      </c>
      <c r="K75" t="str">
        <f t="shared" si="0"/>
        <v>N</v>
      </c>
      <c r="L75" t="str">
        <f>VLOOKUP(C75,InputData!$A$4:$C$33,3,FALSE)</f>
        <v>Prelude</v>
      </c>
    </row>
    <row r="76" spans="1:12" x14ac:dyDescent="0.25">
      <c r="A76" s="3" t="s">
        <v>83</v>
      </c>
      <c r="B76" s="5">
        <v>43186</v>
      </c>
      <c r="C76" s="3" t="s">
        <v>80</v>
      </c>
      <c r="D76" s="3">
        <v>130</v>
      </c>
      <c r="E76" s="3">
        <v>27</v>
      </c>
      <c r="F76" s="6">
        <v>80</v>
      </c>
      <c r="G76" s="3">
        <v>1</v>
      </c>
      <c r="H76" s="3" t="s">
        <v>20</v>
      </c>
      <c r="I76" s="3" t="s">
        <v>17</v>
      </c>
      <c r="J76" s="3" t="s">
        <v>15</v>
      </c>
      <c r="K76" t="str">
        <f t="shared" si="0"/>
        <v>N</v>
      </c>
      <c r="L76" t="str">
        <f>VLOOKUP(C76,InputData!$A$4:$C$33,3,FALSE)</f>
        <v>Prelude</v>
      </c>
    </row>
    <row r="77" spans="1:12" hidden="1" x14ac:dyDescent="0.25">
      <c r="A77" s="3" t="s">
        <v>84</v>
      </c>
      <c r="B77" s="5">
        <v>43188</v>
      </c>
      <c r="C77" s="3" t="s">
        <v>80</v>
      </c>
      <c r="D77" s="3">
        <v>550</v>
      </c>
      <c r="E77" s="3">
        <v>319</v>
      </c>
      <c r="F77" s="6">
        <v>132</v>
      </c>
      <c r="G77" s="3">
        <v>0</v>
      </c>
      <c r="H77" s="3" t="s">
        <v>12</v>
      </c>
      <c r="I77" s="3" t="s">
        <v>160</v>
      </c>
      <c r="J77" s="3" t="s">
        <v>15</v>
      </c>
      <c r="K77" t="str">
        <f t="shared" ref="K77:K130" si="1">IF(OR(J77="Damage",J77="Repair"),"Y","N")</f>
        <v>N</v>
      </c>
      <c r="L77" t="str">
        <f>VLOOKUP(C77,InputData!$A$4:$C$33,3,FALSE)</f>
        <v>Prelude</v>
      </c>
    </row>
    <row r="78" spans="1:12" x14ac:dyDescent="0.25">
      <c r="A78" s="3" t="s">
        <v>14</v>
      </c>
      <c r="B78" s="5">
        <v>43195</v>
      </c>
      <c r="C78" s="3" t="s">
        <v>80</v>
      </c>
      <c r="D78" s="3">
        <v>290</v>
      </c>
      <c r="E78" s="3">
        <v>333</v>
      </c>
      <c r="F78" s="6">
        <v>130</v>
      </c>
      <c r="G78" s="3">
        <v>0</v>
      </c>
      <c r="H78" s="3" t="s">
        <v>12</v>
      </c>
      <c r="I78" s="3" t="s">
        <v>17</v>
      </c>
      <c r="J78" s="3" t="s">
        <v>15</v>
      </c>
      <c r="K78" t="str">
        <f t="shared" si="1"/>
        <v>N</v>
      </c>
      <c r="L78" t="str">
        <f>VLOOKUP(C78,InputData!$A$4:$C$33,3,FALSE)</f>
        <v>Prelude</v>
      </c>
    </row>
    <row r="79" spans="1:12" x14ac:dyDescent="0.25">
      <c r="A79" s="3" t="s">
        <v>85</v>
      </c>
      <c r="B79" s="5">
        <v>43210</v>
      </c>
      <c r="C79" s="3" t="s">
        <v>80</v>
      </c>
      <c r="D79" s="3">
        <v>550</v>
      </c>
      <c r="E79" s="3">
        <v>56</v>
      </c>
      <c r="F79" s="6">
        <v>104</v>
      </c>
      <c r="G79" s="3">
        <v>1</v>
      </c>
      <c r="H79" s="3" t="s">
        <v>12</v>
      </c>
      <c r="I79" s="3" t="s">
        <v>17</v>
      </c>
      <c r="J79" s="3" t="s">
        <v>15</v>
      </c>
      <c r="K79" t="str">
        <f t="shared" si="1"/>
        <v>N</v>
      </c>
      <c r="L79" t="str">
        <f>VLOOKUP(C79,InputData!$A$4:$C$33,3,FALSE)</f>
        <v>Prelude</v>
      </c>
    </row>
    <row r="80" spans="1:12" x14ac:dyDescent="0.25">
      <c r="A80" s="3" t="s">
        <v>86</v>
      </c>
      <c r="B80" s="5">
        <v>43138</v>
      </c>
      <c r="C80" s="3" t="s">
        <v>87</v>
      </c>
      <c r="D80" s="3">
        <v>520</v>
      </c>
      <c r="E80" s="3">
        <v>245</v>
      </c>
      <c r="F80" s="6">
        <v>161</v>
      </c>
      <c r="G80" s="3">
        <v>0</v>
      </c>
      <c r="H80" s="3" t="s">
        <v>20</v>
      </c>
      <c r="I80" s="3" t="s">
        <v>17</v>
      </c>
      <c r="J80" s="3" t="s">
        <v>13</v>
      </c>
      <c r="K80" t="str">
        <f t="shared" si="1"/>
        <v>N</v>
      </c>
      <c r="L80" t="str">
        <f>VLOOKUP(C80,InputData!$A$4:$C$33,3,FALSE)</f>
        <v>Prelude</v>
      </c>
    </row>
    <row r="81" spans="1:12" hidden="1" x14ac:dyDescent="0.25">
      <c r="A81" s="3" t="s">
        <v>10</v>
      </c>
      <c r="B81" s="5">
        <v>43181</v>
      </c>
      <c r="C81" s="3" t="s">
        <v>87</v>
      </c>
      <c r="D81" s="3">
        <v>130</v>
      </c>
      <c r="E81" s="3">
        <v>51</v>
      </c>
      <c r="F81" s="6">
        <v>73</v>
      </c>
      <c r="G81" s="3">
        <v>0</v>
      </c>
      <c r="H81" s="3" t="s">
        <v>12</v>
      </c>
      <c r="I81" s="3" t="s">
        <v>161</v>
      </c>
      <c r="J81" s="3" t="s">
        <v>13</v>
      </c>
      <c r="K81" t="str">
        <f t="shared" si="1"/>
        <v>N</v>
      </c>
      <c r="L81" t="str">
        <f>VLOOKUP(C81,InputData!$A$4:$C$33,3,FALSE)</f>
        <v>Prelude</v>
      </c>
    </row>
    <row r="82" spans="1:12" hidden="1" x14ac:dyDescent="0.25">
      <c r="A82" s="3" t="s">
        <v>88</v>
      </c>
      <c r="B82" s="5">
        <v>43191</v>
      </c>
      <c r="C82" s="3" t="s">
        <v>87</v>
      </c>
      <c r="D82" s="3">
        <v>220</v>
      </c>
      <c r="E82" s="3">
        <v>344</v>
      </c>
      <c r="F82" s="6">
        <v>140</v>
      </c>
      <c r="G82" s="3">
        <v>1</v>
      </c>
      <c r="H82" s="3" t="s">
        <v>12</v>
      </c>
      <c r="I82" s="3" t="s">
        <v>160</v>
      </c>
      <c r="J82" s="3" t="s">
        <v>13</v>
      </c>
      <c r="K82" t="str">
        <f t="shared" si="1"/>
        <v>N</v>
      </c>
      <c r="L82" t="str">
        <f>VLOOKUP(C82,InputData!$A$4:$C$33,3,FALSE)</f>
        <v>Prelude</v>
      </c>
    </row>
    <row r="83" spans="1:12" hidden="1" x14ac:dyDescent="0.25">
      <c r="A83" s="3" t="s">
        <v>70</v>
      </c>
      <c r="B83" s="5">
        <v>43205</v>
      </c>
      <c r="C83" s="3" t="s">
        <v>87</v>
      </c>
      <c r="D83" s="3">
        <v>200</v>
      </c>
      <c r="E83" s="3">
        <v>300</v>
      </c>
      <c r="F83" s="6">
        <v>126</v>
      </c>
      <c r="G83" s="3">
        <v>0</v>
      </c>
      <c r="H83" s="3" t="s">
        <v>12</v>
      </c>
      <c r="I83" s="3" t="s">
        <v>161</v>
      </c>
      <c r="J83" s="3" t="s">
        <v>13</v>
      </c>
      <c r="K83" t="str">
        <f t="shared" si="1"/>
        <v>N</v>
      </c>
      <c r="L83" t="str">
        <f>VLOOKUP(C83,InputData!$A$4:$C$33,3,FALSE)</f>
        <v>Prelude</v>
      </c>
    </row>
    <row r="84" spans="1:12" hidden="1" x14ac:dyDescent="0.25">
      <c r="A84" s="3" t="s">
        <v>39</v>
      </c>
      <c r="B84" s="5">
        <v>43206</v>
      </c>
      <c r="C84" s="3" t="s">
        <v>87</v>
      </c>
      <c r="D84" s="3">
        <v>380</v>
      </c>
      <c r="E84" s="3">
        <v>137</v>
      </c>
      <c r="F84" s="6">
        <v>76</v>
      </c>
      <c r="G84" s="3">
        <v>0</v>
      </c>
      <c r="H84" s="3" t="s">
        <v>12</v>
      </c>
      <c r="I84" s="3" t="s">
        <v>161</v>
      </c>
      <c r="J84" s="3" t="s">
        <v>13</v>
      </c>
      <c r="K84" t="str">
        <f t="shared" si="1"/>
        <v>N</v>
      </c>
      <c r="L84" t="str">
        <f>VLOOKUP(C84,InputData!$A$4:$C$33,3,FALSE)</f>
        <v>Prelude</v>
      </c>
    </row>
    <row r="85" spans="1:12" hidden="1" x14ac:dyDescent="0.25">
      <c r="A85" s="3" t="s">
        <v>89</v>
      </c>
      <c r="B85" s="5">
        <v>43222</v>
      </c>
      <c r="C85" s="3" t="s">
        <v>87</v>
      </c>
      <c r="D85" s="3">
        <v>140</v>
      </c>
      <c r="E85" s="3">
        <v>182</v>
      </c>
      <c r="F85" s="6">
        <v>87</v>
      </c>
      <c r="G85" s="3">
        <v>1</v>
      </c>
      <c r="H85" s="3" t="s">
        <v>12</v>
      </c>
      <c r="I85" s="3" t="s">
        <v>161</v>
      </c>
      <c r="J85" s="3" t="s">
        <v>15</v>
      </c>
      <c r="K85" t="str">
        <f t="shared" si="1"/>
        <v>N</v>
      </c>
      <c r="L85" t="str">
        <f>VLOOKUP(C85,InputData!$A$4:$C$33,3,FALSE)</f>
        <v>Prelude</v>
      </c>
    </row>
    <row r="86" spans="1:12" hidden="1" x14ac:dyDescent="0.25">
      <c r="A86" s="3" t="s">
        <v>14</v>
      </c>
      <c r="B86" s="5">
        <v>43132</v>
      </c>
      <c r="C86" s="3" t="s">
        <v>90</v>
      </c>
      <c r="D86" s="3">
        <v>450</v>
      </c>
      <c r="E86" s="3">
        <v>58</v>
      </c>
      <c r="F86" s="6">
        <v>93</v>
      </c>
      <c r="G86" s="3">
        <v>1</v>
      </c>
      <c r="H86" s="3" t="s">
        <v>20</v>
      </c>
      <c r="I86" s="3" t="s">
        <v>160</v>
      </c>
      <c r="J86" s="3" t="s">
        <v>15</v>
      </c>
      <c r="K86" t="str">
        <f t="shared" si="1"/>
        <v>N</v>
      </c>
      <c r="L86" t="str">
        <f>VLOOKUP(C86,InputData!$A$4:$C$33,3,FALSE)</f>
        <v>Prelude</v>
      </c>
    </row>
    <row r="87" spans="1:12" hidden="1" x14ac:dyDescent="0.25">
      <c r="A87" s="3" t="s">
        <v>30</v>
      </c>
      <c r="B87" s="5">
        <v>43134</v>
      </c>
      <c r="C87" s="3" t="s">
        <v>90</v>
      </c>
      <c r="D87" s="3">
        <v>390</v>
      </c>
      <c r="E87" s="3">
        <v>387</v>
      </c>
      <c r="F87" s="6">
        <v>138</v>
      </c>
      <c r="G87" s="3">
        <v>0</v>
      </c>
      <c r="H87" s="3" t="s">
        <v>12</v>
      </c>
      <c r="I87" s="3" t="s">
        <v>161</v>
      </c>
      <c r="J87" s="3" t="s">
        <v>13</v>
      </c>
      <c r="K87" t="str">
        <f t="shared" si="1"/>
        <v>N</v>
      </c>
      <c r="L87" t="str">
        <f>VLOOKUP(C87,InputData!$A$4:$C$33,3,FALSE)</f>
        <v>Prelude</v>
      </c>
    </row>
    <row r="88" spans="1:12" x14ac:dyDescent="0.25">
      <c r="A88" s="3" t="s">
        <v>91</v>
      </c>
      <c r="B88" s="5">
        <v>43144</v>
      </c>
      <c r="C88" s="3" t="s">
        <v>90</v>
      </c>
      <c r="D88" s="3">
        <v>130</v>
      </c>
      <c r="E88" s="3">
        <v>247</v>
      </c>
      <c r="F88" s="6">
        <v>151</v>
      </c>
      <c r="G88" s="3">
        <v>0</v>
      </c>
      <c r="H88" s="3" t="s">
        <v>20</v>
      </c>
      <c r="I88" s="3" t="s">
        <v>17</v>
      </c>
      <c r="J88" s="3" t="s">
        <v>15</v>
      </c>
      <c r="K88" t="str">
        <f t="shared" si="1"/>
        <v>N</v>
      </c>
      <c r="L88" t="str">
        <f>VLOOKUP(C88,InputData!$A$4:$C$33,3,FALSE)</f>
        <v>Prelude</v>
      </c>
    </row>
    <row r="89" spans="1:12" hidden="1" x14ac:dyDescent="0.25">
      <c r="A89" s="3" t="s">
        <v>92</v>
      </c>
      <c r="B89" s="5">
        <v>43172</v>
      </c>
      <c r="C89" s="3" t="s">
        <v>90</v>
      </c>
      <c r="D89" s="3">
        <v>500</v>
      </c>
      <c r="E89" s="3">
        <v>311</v>
      </c>
      <c r="F89" s="6">
        <v>49</v>
      </c>
      <c r="G89" s="3">
        <v>1</v>
      </c>
      <c r="H89" s="3" t="s">
        <v>12</v>
      </c>
      <c r="I89" s="3" t="s">
        <v>161</v>
      </c>
      <c r="J89" s="3" t="s">
        <v>26</v>
      </c>
      <c r="K89" t="str">
        <f t="shared" si="1"/>
        <v>Y</v>
      </c>
      <c r="L89" t="str">
        <f>VLOOKUP(C89,InputData!$A$4:$C$33,3,FALSE)</f>
        <v>Prelude</v>
      </c>
    </row>
    <row r="90" spans="1:12" x14ac:dyDescent="0.25">
      <c r="A90" s="3" t="s">
        <v>93</v>
      </c>
      <c r="B90" s="5">
        <v>43199</v>
      </c>
      <c r="C90" s="3" t="s">
        <v>90</v>
      </c>
      <c r="D90" s="3">
        <v>260</v>
      </c>
      <c r="E90" s="3">
        <v>68</v>
      </c>
      <c r="F90" s="6">
        <v>147</v>
      </c>
      <c r="G90" s="3">
        <v>0</v>
      </c>
      <c r="H90" s="3" t="s">
        <v>12</v>
      </c>
      <c r="I90" s="3" t="s">
        <v>17</v>
      </c>
      <c r="J90" s="3" t="s">
        <v>13</v>
      </c>
      <c r="K90" t="str">
        <f t="shared" si="1"/>
        <v>N</v>
      </c>
      <c r="L90" t="str">
        <f>VLOOKUP(C90,InputData!$A$4:$C$33,3,FALSE)</f>
        <v>Prelude</v>
      </c>
    </row>
    <row r="91" spans="1:12" hidden="1" x14ac:dyDescent="0.25">
      <c r="A91" s="3" t="s">
        <v>94</v>
      </c>
      <c r="B91" s="5">
        <v>43204</v>
      </c>
      <c r="C91" s="3" t="s">
        <v>90</v>
      </c>
      <c r="D91" s="3">
        <v>510</v>
      </c>
      <c r="E91" s="3">
        <v>265</v>
      </c>
      <c r="F91" s="6">
        <v>106</v>
      </c>
      <c r="G91" s="3">
        <v>1</v>
      </c>
      <c r="H91" s="3" t="s">
        <v>20</v>
      </c>
      <c r="I91" s="3" t="s">
        <v>161</v>
      </c>
      <c r="J91" s="3" t="s">
        <v>26</v>
      </c>
      <c r="K91" t="str">
        <f t="shared" si="1"/>
        <v>Y</v>
      </c>
      <c r="L91" t="str">
        <f>VLOOKUP(C91,InputData!$A$4:$C$33,3,FALSE)</f>
        <v>Prelude</v>
      </c>
    </row>
    <row r="92" spans="1:12" x14ac:dyDescent="0.25">
      <c r="A92" s="3" t="s">
        <v>95</v>
      </c>
      <c r="B92" s="5">
        <v>43221</v>
      </c>
      <c r="C92" s="3" t="s">
        <v>90</v>
      </c>
      <c r="D92" s="3">
        <v>130</v>
      </c>
      <c r="E92" s="3">
        <v>350</v>
      </c>
      <c r="F92" s="6">
        <v>60</v>
      </c>
      <c r="G92" s="3">
        <v>0</v>
      </c>
      <c r="H92" s="3" t="s">
        <v>12</v>
      </c>
      <c r="I92" s="3" t="s">
        <v>17</v>
      </c>
      <c r="J92" s="3" t="s">
        <v>13</v>
      </c>
      <c r="K92" t="str">
        <f t="shared" si="1"/>
        <v>N</v>
      </c>
      <c r="L92" t="str">
        <f>VLOOKUP(C92,InputData!$A$4:$C$33,3,FALSE)</f>
        <v>Prelude</v>
      </c>
    </row>
    <row r="93" spans="1:12" hidden="1" x14ac:dyDescent="0.25">
      <c r="A93" s="3" t="s">
        <v>70</v>
      </c>
      <c r="B93" s="5">
        <v>43142</v>
      </c>
      <c r="C93" s="3" t="s">
        <v>96</v>
      </c>
      <c r="D93" s="3">
        <v>80</v>
      </c>
      <c r="E93" s="3">
        <v>24</v>
      </c>
      <c r="F93" s="6">
        <v>160</v>
      </c>
      <c r="G93" s="3">
        <v>0</v>
      </c>
      <c r="H93" s="3" t="s">
        <v>12</v>
      </c>
      <c r="I93" s="3" t="s">
        <v>160</v>
      </c>
      <c r="J93" s="3" t="s">
        <v>13</v>
      </c>
      <c r="K93" t="str">
        <f t="shared" si="1"/>
        <v>N</v>
      </c>
      <c r="L93" t="str">
        <f>VLOOKUP(C93,InputData!$A$4:$C$33,3,FALSE)</f>
        <v>Prelude</v>
      </c>
    </row>
    <row r="94" spans="1:12" hidden="1" x14ac:dyDescent="0.25">
      <c r="A94" s="3" t="s">
        <v>25</v>
      </c>
      <c r="B94" s="5">
        <v>43150</v>
      </c>
      <c r="C94" s="3" t="s">
        <v>96</v>
      </c>
      <c r="D94" s="3">
        <v>90</v>
      </c>
      <c r="E94" s="3">
        <v>56</v>
      </c>
      <c r="F94" s="6">
        <v>92</v>
      </c>
      <c r="G94" s="3">
        <v>0</v>
      </c>
      <c r="H94" s="3" t="s">
        <v>20</v>
      </c>
      <c r="I94" s="3" t="s">
        <v>160</v>
      </c>
      <c r="J94" s="3" t="s">
        <v>15</v>
      </c>
      <c r="K94" t="str">
        <f t="shared" si="1"/>
        <v>N</v>
      </c>
      <c r="L94" t="str">
        <f>VLOOKUP(C94,InputData!$A$4:$C$33,3,FALSE)</f>
        <v>Prelude</v>
      </c>
    </row>
    <row r="95" spans="1:12" hidden="1" x14ac:dyDescent="0.25">
      <c r="A95" s="3" t="s">
        <v>81</v>
      </c>
      <c r="B95" s="5">
        <v>43162</v>
      </c>
      <c r="C95" s="3" t="s">
        <v>96</v>
      </c>
      <c r="D95" s="3">
        <v>130</v>
      </c>
      <c r="E95" s="3">
        <v>263</v>
      </c>
      <c r="F95" s="6">
        <v>77</v>
      </c>
      <c r="G95" s="3">
        <v>0</v>
      </c>
      <c r="H95" s="3" t="s">
        <v>12</v>
      </c>
      <c r="I95" s="3" t="s">
        <v>160</v>
      </c>
      <c r="J95" s="3" t="s">
        <v>26</v>
      </c>
      <c r="K95" t="str">
        <f t="shared" si="1"/>
        <v>Y</v>
      </c>
      <c r="L95" t="str">
        <f>VLOOKUP(C95,InputData!$A$4:$C$33,3,FALSE)</f>
        <v>Prelude</v>
      </c>
    </row>
    <row r="96" spans="1:12" hidden="1" x14ac:dyDescent="0.25">
      <c r="A96" s="3" t="s">
        <v>25</v>
      </c>
      <c r="B96" s="5">
        <v>43203</v>
      </c>
      <c r="C96" s="3" t="s">
        <v>96</v>
      </c>
      <c r="D96" s="3">
        <v>520</v>
      </c>
      <c r="E96" s="3">
        <v>70</v>
      </c>
      <c r="F96" s="6">
        <v>63</v>
      </c>
      <c r="G96" s="3">
        <v>0</v>
      </c>
      <c r="H96" s="3" t="s">
        <v>20</v>
      </c>
      <c r="I96" s="3" t="s">
        <v>159</v>
      </c>
      <c r="J96" s="3" t="s">
        <v>26</v>
      </c>
      <c r="K96" t="str">
        <f t="shared" si="1"/>
        <v>Y</v>
      </c>
      <c r="L96" t="str">
        <f>VLOOKUP(C96,InputData!$A$4:$C$33,3,FALSE)</f>
        <v>Prelude</v>
      </c>
    </row>
    <row r="97" spans="1:12" x14ac:dyDescent="0.25">
      <c r="A97" s="3" t="s">
        <v>97</v>
      </c>
      <c r="B97" s="5">
        <v>43221</v>
      </c>
      <c r="C97" s="3" t="s">
        <v>96</v>
      </c>
      <c r="D97" s="3">
        <v>520</v>
      </c>
      <c r="E97" s="3">
        <v>53</v>
      </c>
      <c r="F97" s="6">
        <v>54</v>
      </c>
      <c r="G97" s="3">
        <v>0</v>
      </c>
      <c r="H97" s="3" t="s">
        <v>20</v>
      </c>
      <c r="I97" s="3" t="s">
        <v>17</v>
      </c>
      <c r="J97" s="3" t="s">
        <v>13</v>
      </c>
      <c r="K97" t="str">
        <f t="shared" si="1"/>
        <v>N</v>
      </c>
      <c r="L97" t="str">
        <f>VLOOKUP(C97,InputData!$A$4:$C$33,3,FALSE)</f>
        <v>Prelude</v>
      </c>
    </row>
    <row r="98" spans="1:12" hidden="1" x14ac:dyDescent="0.25">
      <c r="A98" s="3" t="s">
        <v>98</v>
      </c>
      <c r="B98" s="5">
        <v>43134</v>
      </c>
      <c r="C98" s="3" t="s">
        <v>99</v>
      </c>
      <c r="D98" s="3">
        <v>230</v>
      </c>
      <c r="E98" s="3">
        <v>236</v>
      </c>
      <c r="F98" s="6">
        <v>41</v>
      </c>
      <c r="G98" s="3">
        <v>0</v>
      </c>
      <c r="H98" s="3" t="s">
        <v>20</v>
      </c>
      <c r="I98" s="3" t="s">
        <v>161</v>
      </c>
      <c r="J98" s="3" t="s">
        <v>15</v>
      </c>
      <c r="K98" t="str">
        <f t="shared" si="1"/>
        <v>N</v>
      </c>
      <c r="L98" t="str">
        <f>VLOOKUP(C98,InputData!$A$4:$C$33,3,FALSE)</f>
        <v>Prelude</v>
      </c>
    </row>
    <row r="99" spans="1:12" hidden="1" x14ac:dyDescent="0.25">
      <c r="A99" s="3" t="s">
        <v>81</v>
      </c>
      <c r="B99" s="5">
        <v>43139</v>
      </c>
      <c r="C99" s="3" t="s">
        <v>99</v>
      </c>
      <c r="D99" s="3">
        <v>500</v>
      </c>
      <c r="E99" s="3">
        <v>80</v>
      </c>
      <c r="F99" s="6">
        <v>59</v>
      </c>
      <c r="G99" s="3">
        <v>0</v>
      </c>
      <c r="H99" s="3" t="s">
        <v>12</v>
      </c>
      <c r="I99" s="3" t="s">
        <v>32</v>
      </c>
      <c r="J99" s="3" t="s">
        <v>33</v>
      </c>
      <c r="K99" t="str">
        <f t="shared" si="1"/>
        <v>Y</v>
      </c>
      <c r="L99" t="str">
        <f>VLOOKUP(C99,InputData!$A$4:$C$33,3,FALSE)</f>
        <v>Prelude</v>
      </c>
    </row>
    <row r="100" spans="1:12" hidden="1" x14ac:dyDescent="0.25">
      <c r="A100" s="3" t="s">
        <v>100</v>
      </c>
      <c r="B100" s="5">
        <v>43197</v>
      </c>
      <c r="C100" s="3" t="s">
        <v>99</v>
      </c>
      <c r="D100" s="3">
        <v>560</v>
      </c>
      <c r="E100" s="3">
        <v>17</v>
      </c>
      <c r="F100" s="6">
        <v>76</v>
      </c>
      <c r="G100" s="3">
        <v>1</v>
      </c>
      <c r="H100" s="3" t="s">
        <v>12</v>
      </c>
      <c r="I100" s="3" t="s">
        <v>160</v>
      </c>
      <c r="J100" s="3" t="s">
        <v>15</v>
      </c>
      <c r="K100" t="str">
        <f t="shared" si="1"/>
        <v>N</v>
      </c>
      <c r="L100" t="str">
        <f>VLOOKUP(C100,InputData!$A$4:$C$33,3,FALSE)</f>
        <v>Prelude</v>
      </c>
    </row>
    <row r="101" spans="1:12" hidden="1" x14ac:dyDescent="0.25">
      <c r="A101" s="3" t="s">
        <v>101</v>
      </c>
      <c r="B101" s="5">
        <v>43199</v>
      </c>
      <c r="C101" s="3" t="s">
        <v>99</v>
      </c>
      <c r="D101" s="3">
        <v>160</v>
      </c>
      <c r="E101" s="3">
        <v>360</v>
      </c>
      <c r="F101" s="6">
        <v>120</v>
      </c>
      <c r="G101" s="3">
        <v>0</v>
      </c>
      <c r="H101" s="3" t="s">
        <v>12</v>
      </c>
      <c r="I101" s="3" t="s">
        <v>160</v>
      </c>
      <c r="J101" s="3" t="s">
        <v>15</v>
      </c>
      <c r="K101" t="str">
        <f t="shared" si="1"/>
        <v>N</v>
      </c>
      <c r="L101" t="str">
        <f>VLOOKUP(C101,InputData!$A$4:$C$33,3,FALSE)</f>
        <v>Prelude</v>
      </c>
    </row>
    <row r="102" spans="1:12" hidden="1" x14ac:dyDescent="0.25">
      <c r="A102" s="3" t="s">
        <v>102</v>
      </c>
      <c r="B102" s="5">
        <v>43158</v>
      </c>
      <c r="C102" s="3" t="s">
        <v>103</v>
      </c>
      <c r="D102" s="3">
        <v>250</v>
      </c>
      <c r="E102" s="3">
        <v>82</v>
      </c>
      <c r="F102" s="6">
        <v>103</v>
      </c>
      <c r="G102" s="3">
        <v>0</v>
      </c>
      <c r="H102" s="3" t="s">
        <v>12</v>
      </c>
      <c r="I102" s="3" t="s">
        <v>17</v>
      </c>
      <c r="J102" s="3" t="s">
        <v>13</v>
      </c>
      <c r="K102" t="str">
        <f t="shared" si="1"/>
        <v>N</v>
      </c>
      <c r="L102" t="str">
        <f>VLOOKUP(C102,InputData!$A$4:$C$33,3,FALSE)</f>
        <v>Focus</v>
      </c>
    </row>
    <row r="103" spans="1:12" hidden="1" x14ac:dyDescent="0.25">
      <c r="A103" s="3" t="s">
        <v>55</v>
      </c>
      <c r="B103" s="5">
        <v>43165</v>
      </c>
      <c r="C103" s="3" t="s">
        <v>103</v>
      </c>
      <c r="D103" s="3">
        <v>150</v>
      </c>
      <c r="E103" s="3">
        <v>291</v>
      </c>
      <c r="F103" s="6">
        <v>114</v>
      </c>
      <c r="G103" s="3">
        <v>0</v>
      </c>
      <c r="H103" s="3" t="s">
        <v>20</v>
      </c>
      <c r="I103" s="3" t="s">
        <v>17</v>
      </c>
      <c r="J103" s="3" t="s">
        <v>13</v>
      </c>
      <c r="K103" t="str">
        <f t="shared" si="1"/>
        <v>N</v>
      </c>
      <c r="L103" t="str">
        <f>VLOOKUP(C103,InputData!$A$4:$C$33,3,FALSE)</f>
        <v>Focus</v>
      </c>
    </row>
    <row r="104" spans="1:12" hidden="1" x14ac:dyDescent="0.25">
      <c r="A104" s="3" t="s">
        <v>104</v>
      </c>
      <c r="B104" s="5">
        <v>43188</v>
      </c>
      <c r="C104" s="3" t="s">
        <v>103</v>
      </c>
      <c r="D104" s="3">
        <v>420</v>
      </c>
      <c r="E104" s="3">
        <v>190</v>
      </c>
      <c r="F104" s="6">
        <v>111</v>
      </c>
      <c r="G104" s="3">
        <v>1</v>
      </c>
      <c r="H104" s="3" t="s">
        <v>12</v>
      </c>
      <c r="I104" s="3" t="s">
        <v>32</v>
      </c>
      <c r="J104" s="3" t="s">
        <v>15</v>
      </c>
      <c r="K104" t="str">
        <f t="shared" si="1"/>
        <v>N</v>
      </c>
      <c r="L104" t="str">
        <f>VLOOKUP(C104,InputData!$A$4:$C$33,3,FALSE)</f>
        <v>Focus</v>
      </c>
    </row>
    <row r="105" spans="1:12" hidden="1" x14ac:dyDescent="0.25">
      <c r="A105" s="3" t="s">
        <v>105</v>
      </c>
      <c r="B105" s="5">
        <v>43189</v>
      </c>
      <c r="C105" s="3" t="s">
        <v>103</v>
      </c>
      <c r="D105" s="3">
        <v>510</v>
      </c>
      <c r="E105" s="3">
        <v>377</v>
      </c>
      <c r="F105" s="6">
        <v>121</v>
      </c>
      <c r="G105" s="3">
        <v>0</v>
      </c>
      <c r="H105" s="3" t="s">
        <v>12</v>
      </c>
      <c r="I105" s="3" t="s">
        <v>160</v>
      </c>
      <c r="J105" s="3" t="s">
        <v>13</v>
      </c>
      <c r="K105" t="str">
        <f t="shared" si="1"/>
        <v>N</v>
      </c>
      <c r="L105" t="str">
        <f>VLOOKUP(C105,InputData!$A$4:$C$33,3,FALSE)</f>
        <v>Focus</v>
      </c>
    </row>
    <row r="106" spans="1:12" hidden="1" x14ac:dyDescent="0.25">
      <c r="A106" s="3" t="s">
        <v>106</v>
      </c>
      <c r="B106" s="5">
        <v>43201</v>
      </c>
      <c r="C106" s="3" t="s">
        <v>103</v>
      </c>
      <c r="D106" s="3">
        <v>340</v>
      </c>
      <c r="E106" s="3">
        <v>48</v>
      </c>
      <c r="F106" s="6">
        <v>101</v>
      </c>
      <c r="G106" s="3">
        <v>0</v>
      </c>
      <c r="H106" s="3" t="s">
        <v>12</v>
      </c>
      <c r="I106" s="3" t="s">
        <v>17</v>
      </c>
      <c r="J106" s="3" t="s">
        <v>13</v>
      </c>
      <c r="K106" t="str">
        <f t="shared" si="1"/>
        <v>N</v>
      </c>
      <c r="L106" t="str">
        <f>VLOOKUP(C106,InputData!$A$4:$C$33,3,FALSE)</f>
        <v>Focus</v>
      </c>
    </row>
    <row r="107" spans="1:12" x14ac:dyDescent="0.25">
      <c r="A107" s="3" t="s">
        <v>107</v>
      </c>
      <c r="B107" s="5">
        <v>43202</v>
      </c>
      <c r="C107" s="3" t="s">
        <v>103</v>
      </c>
      <c r="D107" s="3">
        <v>530</v>
      </c>
      <c r="E107" s="3">
        <v>365</v>
      </c>
      <c r="F107" s="6">
        <v>109</v>
      </c>
      <c r="G107" s="3">
        <v>0</v>
      </c>
      <c r="H107" s="3" t="s">
        <v>20</v>
      </c>
      <c r="I107" s="3" t="s">
        <v>159</v>
      </c>
      <c r="J107" s="3" t="s">
        <v>33</v>
      </c>
      <c r="K107" t="str">
        <f t="shared" si="1"/>
        <v>Y</v>
      </c>
      <c r="L107" t="str">
        <f>VLOOKUP(C107,InputData!$A$4:$C$33,3,FALSE)</f>
        <v>Focus</v>
      </c>
    </row>
    <row r="108" spans="1:12" hidden="1" x14ac:dyDescent="0.25">
      <c r="A108" s="3" t="s">
        <v>108</v>
      </c>
      <c r="B108" s="5">
        <v>43163</v>
      </c>
      <c r="C108" s="3" t="s">
        <v>109</v>
      </c>
      <c r="D108" s="3">
        <v>490</v>
      </c>
      <c r="E108" s="3">
        <v>240</v>
      </c>
      <c r="F108" s="6">
        <v>31</v>
      </c>
      <c r="G108" s="3">
        <v>0</v>
      </c>
      <c r="H108" s="3" t="s">
        <v>12</v>
      </c>
      <c r="I108" s="3" t="s">
        <v>17</v>
      </c>
      <c r="J108" s="3" t="s">
        <v>13</v>
      </c>
      <c r="K108" t="str">
        <f t="shared" si="1"/>
        <v>N</v>
      </c>
      <c r="L108" t="str">
        <f>VLOOKUP(C108,InputData!$A$4:$C$33,3,FALSE)</f>
        <v>Focus</v>
      </c>
    </row>
    <row r="109" spans="1:12" x14ac:dyDescent="0.25">
      <c r="A109" s="3" t="s">
        <v>81</v>
      </c>
      <c r="B109" s="5">
        <v>43158</v>
      </c>
      <c r="C109" s="3" t="s">
        <v>110</v>
      </c>
      <c r="D109" s="3">
        <v>160</v>
      </c>
      <c r="E109" s="3">
        <v>394</v>
      </c>
      <c r="F109" s="6">
        <v>69</v>
      </c>
      <c r="G109" s="3">
        <v>0</v>
      </c>
      <c r="H109" s="3" t="s">
        <v>12</v>
      </c>
      <c r="I109" s="3" t="s">
        <v>159</v>
      </c>
      <c r="J109" s="3" t="s">
        <v>13</v>
      </c>
      <c r="K109" t="str">
        <f t="shared" si="1"/>
        <v>N</v>
      </c>
      <c r="L109" t="str">
        <f>VLOOKUP(C109,InputData!$A$4:$C$33,3,FALSE)</f>
        <v>Focus</v>
      </c>
    </row>
    <row r="110" spans="1:12" x14ac:dyDescent="0.25">
      <c r="A110" s="3" t="s">
        <v>111</v>
      </c>
      <c r="B110" s="5">
        <v>43220</v>
      </c>
      <c r="C110" s="3" t="s">
        <v>110</v>
      </c>
      <c r="D110" s="3">
        <v>100</v>
      </c>
      <c r="E110" s="3">
        <v>377</v>
      </c>
      <c r="F110" s="6">
        <v>102</v>
      </c>
      <c r="G110" s="3">
        <v>0</v>
      </c>
      <c r="H110" s="3" t="s">
        <v>12</v>
      </c>
      <c r="I110" s="3" t="s">
        <v>159</v>
      </c>
      <c r="J110" s="3" t="s">
        <v>15</v>
      </c>
      <c r="K110" t="str">
        <f t="shared" si="1"/>
        <v>N</v>
      </c>
      <c r="L110" t="str">
        <f>VLOOKUP(C110,InputData!$A$4:$C$33,3,FALSE)</f>
        <v>Focus</v>
      </c>
    </row>
    <row r="111" spans="1:12" hidden="1" x14ac:dyDescent="0.25">
      <c r="A111" s="3" t="s">
        <v>112</v>
      </c>
      <c r="B111" s="5">
        <v>43181</v>
      </c>
      <c r="C111" s="3" t="s">
        <v>113</v>
      </c>
      <c r="D111" s="3">
        <v>350</v>
      </c>
      <c r="E111" s="3">
        <v>360</v>
      </c>
      <c r="F111" s="6">
        <v>173</v>
      </c>
      <c r="G111" s="3">
        <v>0</v>
      </c>
      <c r="H111" s="3" t="s">
        <v>20</v>
      </c>
      <c r="I111" s="3" t="s">
        <v>159</v>
      </c>
      <c r="J111" s="3" t="s">
        <v>33</v>
      </c>
      <c r="K111" t="str">
        <f t="shared" si="1"/>
        <v>Y</v>
      </c>
      <c r="L111" t="str">
        <f>VLOOKUP(C111,InputData!$A$4:$C$33,3,FALSE)</f>
        <v>Fusion</v>
      </c>
    </row>
    <row r="112" spans="1:12" hidden="1" x14ac:dyDescent="0.25">
      <c r="A112" s="3" t="s">
        <v>39</v>
      </c>
      <c r="B112" s="5">
        <v>43229</v>
      </c>
      <c r="C112" s="3" t="s">
        <v>113</v>
      </c>
      <c r="D112" s="3">
        <v>260</v>
      </c>
      <c r="E112" s="3">
        <v>167</v>
      </c>
      <c r="F112" s="6">
        <v>95</v>
      </c>
      <c r="G112" s="3">
        <v>1</v>
      </c>
      <c r="H112" s="3" t="s">
        <v>12</v>
      </c>
      <c r="I112" s="3" t="s">
        <v>160</v>
      </c>
      <c r="J112" s="3" t="s">
        <v>15</v>
      </c>
      <c r="K112" t="str">
        <f t="shared" si="1"/>
        <v>N</v>
      </c>
      <c r="L112" t="str">
        <f>VLOOKUP(C112,InputData!$A$4:$C$33,3,FALSE)</f>
        <v>Fusion</v>
      </c>
    </row>
    <row r="113" spans="1:12" hidden="1" x14ac:dyDescent="0.25">
      <c r="A113" s="3" t="s">
        <v>114</v>
      </c>
      <c r="B113" s="5">
        <v>43132</v>
      </c>
      <c r="C113" s="3" t="s">
        <v>115</v>
      </c>
      <c r="D113" s="3">
        <v>380</v>
      </c>
      <c r="E113" s="3">
        <v>221</v>
      </c>
      <c r="F113" s="6">
        <v>106</v>
      </c>
      <c r="G113" s="3">
        <v>1</v>
      </c>
      <c r="H113" s="3" t="s">
        <v>12</v>
      </c>
      <c r="I113" s="3" t="s">
        <v>160</v>
      </c>
      <c r="J113" s="3" t="s">
        <v>13</v>
      </c>
      <c r="K113" t="str">
        <f t="shared" si="1"/>
        <v>N</v>
      </c>
      <c r="L113" t="str">
        <f>VLOOKUP(C113,InputData!$A$4:$C$33,3,FALSE)</f>
        <v>Prelude</v>
      </c>
    </row>
    <row r="114" spans="1:12" hidden="1" x14ac:dyDescent="0.25">
      <c r="A114" s="3" t="s">
        <v>10</v>
      </c>
      <c r="B114" s="5">
        <v>43164</v>
      </c>
      <c r="C114" s="3" t="s">
        <v>115</v>
      </c>
      <c r="D114" s="3">
        <v>150</v>
      </c>
      <c r="E114" s="3">
        <v>282</v>
      </c>
      <c r="F114" s="6">
        <v>36</v>
      </c>
      <c r="G114" s="3">
        <v>0</v>
      </c>
      <c r="H114" s="3" t="s">
        <v>12</v>
      </c>
      <c r="I114" s="3" t="s">
        <v>161</v>
      </c>
      <c r="J114" s="3" t="s">
        <v>15</v>
      </c>
      <c r="K114" t="str">
        <f t="shared" si="1"/>
        <v>N</v>
      </c>
      <c r="L114" t="str">
        <f>VLOOKUP(C114,InputData!$A$4:$C$33,3,FALSE)</f>
        <v>Prelude</v>
      </c>
    </row>
    <row r="115" spans="1:12" hidden="1" x14ac:dyDescent="0.25">
      <c r="A115" s="3" t="s">
        <v>116</v>
      </c>
      <c r="B115" s="5">
        <v>43219</v>
      </c>
      <c r="C115" s="3" t="s">
        <v>115</v>
      </c>
      <c r="D115" s="3">
        <v>450</v>
      </c>
      <c r="E115" s="3">
        <v>347</v>
      </c>
      <c r="F115" s="6">
        <v>33</v>
      </c>
      <c r="G115" s="3">
        <v>0</v>
      </c>
      <c r="H115" s="3" t="s">
        <v>20</v>
      </c>
      <c r="I115" s="3" t="s">
        <v>160</v>
      </c>
      <c r="J115" s="3" t="s">
        <v>26</v>
      </c>
      <c r="K115" t="str">
        <f t="shared" si="1"/>
        <v>Y</v>
      </c>
      <c r="L115" t="str">
        <f>VLOOKUP(C115,InputData!$A$4:$C$33,3,FALSE)</f>
        <v>Prelude</v>
      </c>
    </row>
    <row r="116" spans="1:12" x14ac:dyDescent="0.25">
      <c r="A116" s="3" t="s">
        <v>117</v>
      </c>
      <c r="B116" s="5">
        <v>43220</v>
      </c>
      <c r="C116" s="3" t="s">
        <v>115</v>
      </c>
      <c r="D116" s="3">
        <v>170</v>
      </c>
      <c r="E116" s="3">
        <v>49</v>
      </c>
      <c r="F116" s="6">
        <v>157</v>
      </c>
      <c r="G116" s="3">
        <v>0</v>
      </c>
      <c r="H116" s="3" t="s">
        <v>20</v>
      </c>
      <c r="I116" s="3" t="s">
        <v>17</v>
      </c>
      <c r="J116" s="3" t="s">
        <v>33</v>
      </c>
      <c r="K116" t="str">
        <f t="shared" si="1"/>
        <v>Y</v>
      </c>
      <c r="L116" t="str">
        <f>VLOOKUP(C116,InputData!$A$4:$C$33,3,FALSE)</f>
        <v>Prelude</v>
      </c>
    </row>
    <row r="117" spans="1:12" hidden="1" x14ac:dyDescent="0.25">
      <c r="A117" s="3" t="s">
        <v>118</v>
      </c>
      <c r="B117" s="5">
        <v>43171</v>
      </c>
      <c r="C117" s="3" t="s">
        <v>119</v>
      </c>
      <c r="D117" s="3">
        <v>160</v>
      </c>
      <c r="E117" s="3">
        <v>279</v>
      </c>
      <c r="F117" s="6">
        <v>169</v>
      </c>
      <c r="G117" s="3">
        <v>1</v>
      </c>
      <c r="H117" s="3" t="s">
        <v>12</v>
      </c>
      <c r="I117" s="3" t="s">
        <v>17</v>
      </c>
      <c r="J117" s="3" t="s">
        <v>13</v>
      </c>
      <c r="K117" t="str">
        <f t="shared" si="1"/>
        <v>N</v>
      </c>
      <c r="L117" t="str">
        <f>VLOOKUP(C117,InputData!$A$4:$C$33,3,FALSE)</f>
        <v>Fusion</v>
      </c>
    </row>
    <row r="118" spans="1:12" hidden="1" x14ac:dyDescent="0.25">
      <c r="A118" s="3" t="s">
        <v>120</v>
      </c>
      <c r="B118" s="5">
        <v>43182</v>
      </c>
      <c r="C118" s="3" t="s">
        <v>119</v>
      </c>
      <c r="D118" s="3">
        <v>150</v>
      </c>
      <c r="E118" s="3">
        <v>301</v>
      </c>
      <c r="F118" s="6">
        <v>129</v>
      </c>
      <c r="G118" s="3">
        <v>0</v>
      </c>
      <c r="H118" s="3" t="s">
        <v>20</v>
      </c>
      <c r="I118" s="3" t="s">
        <v>160</v>
      </c>
      <c r="J118" s="3" t="s">
        <v>15</v>
      </c>
      <c r="K118" t="str">
        <f t="shared" si="1"/>
        <v>N</v>
      </c>
      <c r="L118" t="str">
        <f>VLOOKUP(C118,InputData!$A$4:$C$33,3,FALSE)</f>
        <v>Fusion</v>
      </c>
    </row>
    <row r="119" spans="1:12" hidden="1" x14ac:dyDescent="0.25">
      <c r="A119" s="3" t="s">
        <v>121</v>
      </c>
      <c r="B119" s="5">
        <v>43197</v>
      </c>
      <c r="C119" s="3" t="s">
        <v>119</v>
      </c>
      <c r="D119" s="3">
        <v>560</v>
      </c>
      <c r="E119" s="3">
        <v>140</v>
      </c>
      <c r="F119" s="6">
        <v>138</v>
      </c>
      <c r="G119" s="3">
        <v>0</v>
      </c>
      <c r="H119" s="3" t="s">
        <v>12</v>
      </c>
      <c r="I119" s="3" t="s">
        <v>160</v>
      </c>
      <c r="J119" s="3" t="s">
        <v>13</v>
      </c>
      <c r="K119" t="str">
        <f t="shared" si="1"/>
        <v>N</v>
      </c>
      <c r="L119" t="str">
        <f>VLOOKUP(C119,InputData!$A$4:$C$33,3,FALSE)</f>
        <v>Fusion</v>
      </c>
    </row>
    <row r="120" spans="1:12" hidden="1" x14ac:dyDescent="0.25">
      <c r="A120" s="3" t="s">
        <v>122</v>
      </c>
      <c r="B120" s="5">
        <v>43207</v>
      </c>
      <c r="C120" s="3" t="s">
        <v>119</v>
      </c>
      <c r="D120" s="3">
        <v>510</v>
      </c>
      <c r="E120" s="3">
        <v>383</v>
      </c>
      <c r="F120" s="6">
        <v>133</v>
      </c>
      <c r="G120" s="3">
        <v>0</v>
      </c>
      <c r="H120" s="3" t="s">
        <v>20</v>
      </c>
      <c r="I120" s="3" t="s">
        <v>160</v>
      </c>
      <c r="J120" s="3" t="s">
        <v>15</v>
      </c>
      <c r="K120" t="str">
        <f t="shared" si="1"/>
        <v>N</v>
      </c>
      <c r="L120" t="str">
        <f>VLOOKUP(C120,InputData!$A$4:$C$33,3,FALSE)</f>
        <v>Fusion</v>
      </c>
    </row>
    <row r="121" spans="1:12" hidden="1" x14ac:dyDescent="0.25">
      <c r="A121" s="3" t="s">
        <v>123</v>
      </c>
      <c r="B121" s="5">
        <v>43223</v>
      </c>
      <c r="C121" s="3" t="s">
        <v>119</v>
      </c>
      <c r="D121" s="3">
        <v>440</v>
      </c>
      <c r="E121" s="3">
        <v>388</v>
      </c>
      <c r="F121" s="6">
        <v>95</v>
      </c>
      <c r="G121" s="3">
        <v>0</v>
      </c>
      <c r="H121" s="3" t="s">
        <v>20</v>
      </c>
      <c r="I121" s="3" t="s">
        <v>17</v>
      </c>
      <c r="J121" s="3" t="s">
        <v>15</v>
      </c>
      <c r="K121" t="str">
        <f t="shared" si="1"/>
        <v>N</v>
      </c>
      <c r="L121" t="str">
        <f>VLOOKUP(C121,InputData!$A$4:$C$33,3,FALSE)</f>
        <v>Fusion</v>
      </c>
    </row>
    <row r="122" spans="1:12" x14ac:dyDescent="0.25">
      <c r="A122" s="3" t="s">
        <v>124</v>
      </c>
      <c r="B122" s="5">
        <v>43167</v>
      </c>
      <c r="C122" s="3" t="s">
        <v>125</v>
      </c>
      <c r="D122" s="3">
        <v>540</v>
      </c>
      <c r="E122" s="3">
        <v>47</v>
      </c>
      <c r="F122" s="6">
        <v>131</v>
      </c>
      <c r="G122" s="3">
        <v>0</v>
      </c>
      <c r="H122" s="3" t="s">
        <v>20</v>
      </c>
      <c r="I122" s="3" t="s">
        <v>159</v>
      </c>
      <c r="J122" s="3" t="s">
        <v>33</v>
      </c>
      <c r="K122" t="str">
        <f t="shared" si="1"/>
        <v>Y</v>
      </c>
      <c r="L122" t="str">
        <f>VLOOKUP(C122,InputData!$A$4:$C$33,3,FALSE)</f>
        <v>Focus</v>
      </c>
    </row>
    <row r="123" spans="1:12" hidden="1" x14ac:dyDescent="0.25">
      <c r="A123" s="3" t="s">
        <v>126</v>
      </c>
      <c r="B123" s="5">
        <v>43168</v>
      </c>
      <c r="C123" s="3" t="s">
        <v>125</v>
      </c>
      <c r="D123" s="3">
        <v>440</v>
      </c>
      <c r="E123" s="3">
        <v>357</v>
      </c>
      <c r="F123" s="6">
        <v>129</v>
      </c>
      <c r="G123" s="3">
        <v>1</v>
      </c>
      <c r="H123" s="3" t="s">
        <v>12</v>
      </c>
      <c r="I123" s="3" t="s">
        <v>161</v>
      </c>
      <c r="J123" s="3" t="s">
        <v>15</v>
      </c>
      <c r="K123" t="str">
        <f t="shared" si="1"/>
        <v>N</v>
      </c>
      <c r="L123" t="str">
        <f>VLOOKUP(C123,InputData!$A$4:$C$33,3,FALSE)</f>
        <v>Focus</v>
      </c>
    </row>
    <row r="124" spans="1:12" hidden="1" x14ac:dyDescent="0.25">
      <c r="A124" s="3" t="s">
        <v>112</v>
      </c>
      <c r="B124" s="5">
        <v>43173</v>
      </c>
      <c r="C124" s="3" t="s">
        <v>125</v>
      </c>
      <c r="D124" s="3">
        <v>270</v>
      </c>
      <c r="E124" s="3">
        <v>229</v>
      </c>
      <c r="F124" s="6">
        <v>135</v>
      </c>
      <c r="G124" s="3">
        <v>0</v>
      </c>
      <c r="H124" s="3" t="s">
        <v>12</v>
      </c>
      <c r="I124" s="3" t="s">
        <v>160</v>
      </c>
      <c r="J124" s="3" t="s">
        <v>15</v>
      </c>
      <c r="K124" t="str">
        <f t="shared" si="1"/>
        <v>N</v>
      </c>
      <c r="L124" t="str">
        <f>VLOOKUP(C124,InputData!$A$4:$C$33,3,FALSE)</f>
        <v>Focus</v>
      </c>
    </row>
    <row r="125" spans="1:12" x14ac:dyDescent="0.25">
      <c r="A125" s="3" t="s">
        <v>127</v>
      </c>
      <c r="B125" s="5">
        <v>43189</v>
      </c>
      <c r="C125" s="3" t="s">
        <v>125</v>
      </c>
      <c r="D125" s="3">
        <v>160</v>
      </c>
      <c r="E125" s="3">
        <v>71</v>
      </c>
      <c r="F125" s="6">
        <v>32</v>
      </c>
      <c r="G125" s="3">
        <v>0</v>
      </c>
      <c r="H125" s="3" t="s">
        <v>20</v>
      </c>
      <c r="I125" s="3" t="s">
        <v>159</v>
      </c>
      <c r="J125" s="3" t="s">
        <v>15</v>
      </c>
      <c r="K125" t="str">
        <f t="shared" si="1"/>
        <v>N</v>
      </c>
      <c r="L125" t="str">
        <f>VLOOKUP(C125,InputData!$A$4:$C$33,3,FALSE)</f>
        <v>Focus</v>
      </c>
    </row>
    <row r="126" spans="1:12" hidden="1" x14ac:dyDescent="0.25">
      <c r="A126" s="3" t="s">
        <v>23</v>
      </c>
      <c r="B126" s="5">
        <v>43218</v>
      </c>
      <c r="C126" s="3" t="s">
        <v>125</v>
      </c>
      <c r="D126" s="3">
        <v>380</v>
      </c>
      <c r="E126" s="3">
        <v>8</v>
      </c>
      <c r="F126" s="6">
        <v>126</v>
      </c>
      <c r="G126" s="3">
        <v>1</v>
      </c>
      <c r="H126" s="3" t="s">
        <v>20</v>
      </c>
      <c r="I126" s="3" t="s">
        <v>160</v>
      </c>
      <c r="J126" s="3" t="s">
        <v>15</v>
      </c>
      <c r="K126" t="str">
        <f t="shared" si="1"/>
        <v>N</v>
      </c>
      <c r="L126" t="str">
        <f>VLOOKUP(C126,InputData!$A$4:$C$33,3,FALSE)</f>
        <v>Focus</v>
      </c>
    </row>
    <row r="127" spans="1:12" hidden="1" x14ac:dyDescent="0.25">
      <c r="A127" s="3" t="s">
        <v>128</v>
      </c>
      <c r="B127" s="5">
        <v>43143</v>
      </c>
      <c r="C127" s="3" t="s">
        <v>129</v>
      </c>
      <c r="D127" s="3">
        <v>90</v>
      </c>
      <c r="E127" s="3">
        <v>252</v>
      </c>
      <c r="F127" s="6">
        <v>136</v>
      </c>
      <c r="G127" s="3">
        <v>0</v>
      </c>
      <c r="H127" s="3" t="s">
        <v>12</v>
      </c>
      <c r="I127" s="3" t="s">
        <v>160</v>
      </c>
      <c r="J127" s="3" t="s">
        <v>15</v>
      </c>
      <c r="K127" t="str">
        <f t="shared" si="1"/>
        <v>N</v>
      </c>
      <c r="L127" t="str">
        <f>VLOOKUP(C127,InputData!$A$4:$C$33,3,FALSE)</f>
        <v>Fiesta</v>
      </c>
    </row>
    <row r="128" spans="1:12" hidden="1" x14ac:dyDescent="0.25">
      <c r="A128" s="3" t="s">
        <v>55</v>
      </c>
      <c r="B128" s="5">
        <v>43158</v>
      </c>
      <c r="C128" s="3" t="s">
        <v>129</v>
      </c>
      <c r="D128" s="3">
        <v>280</v>
      </c>
      <c r="E128" s="3">
        <v>42</v>
      </c>
      <c r="F128" s="6">
        <v>61</v>
      </c>
      <c r="G128" s="3">
        <v>0</v>
      </c>
      <c r="H128" s="3" t="s">
        <v>20</v>
      </c>
      <c r="I128" s="3" t="s">
        <v>17</v>
      </c>
      <c r="J128" s="3" t="s">
        <v>33</v>
      </c>
      <c r="K128" t="str">
        <f t="shared" si="1"/>
        <v>Y</v>
      </c>
      <c r="L128" t="str">
        <f>VLOOKUP(C128,InputData!$A$4:$C$33,3,FALSE)</f>
        <v>Fiesta</v>
      </c>
    </row>
    <row r="129" spans="1:12" hidden="1" x14ac:dyDescent="0.25">
      <c r="A129" s="3" t="s">
        <v>130</v>
      </c>
      <c r="B129" s="5">
        <v>43175</v>
      </c>
      <c r="C129" s="3" t="s">
        <v>129</v>
      </c>
      <c r="D129" s="3">
        <v>360</v>
      </c>
      <c r="E129" s="3">
        <v>320</v>
      </c>
      <c r="F129" s="6">
        <v>36</v>
      </c>
      <c r="G129" s="3">
        <v>0</v>
      </c>
      <c r="H129" s="3" t="s">
        <v>20</v>
      </c>
      <c r="I129" s="3" t="s">
        <v>160</v>
      </c>
      <c r="J129" s="3" t="s">
        <v>13</v>
      </c>
      <c r="K129" t="str">
        <f t="shared" si="1"/>
        <v>N</v>
      </c>
      <c r="L129" t="str">
        <f>VLOOKUP(C129,InputData!$A$4:$C$33,3,FALSE)</f>
        <v>Fiesta</v>
      </c>
    </row>
    <row r="130" spans="1:12" hidden="1" x14ac:dyDescent="0.25">
      <c r="A130" s="3" t="s">
        <v>131</v>
      </c>
      <c r="B130" s="5">
        <v>43225</v>
      </c>
      <c r="C130" s="3" t="s">
        <v>129</v>
      </c>
      <c r="D130" s="3">
        <v>310</v>
      </c>
      <c r="E130" s="3">
        <v>325</v>
      </c>
      <c r="F130" s="6">
        <v>34</v>
      </c>
      <c r="G130" s="3">
        <v>1</v>
      </c>
      <c r="H130" s="3" t="s">
        <v>20</v>
      </c>
      <c r="I130" s="3" t="s">
        <v>160</v>
      </c>
      <c r="J130" s="3" t="s">
        <v>13</v>
      </c>
      <c r="K130" t="str">
        <f t="shared" si="1"/>
        <v>N</v>
      </c>
      <c r="L130" t="str">
        <f>VLOOKUP(C130,InputData!$A$4:$C$33,3,FALSE)</f>
        <v>Fiesta</v>
      </c>
    </row>
  </sheetData>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K10"/>
  <sheetViews>
    <sheetView workbookViewId="0">
      <selection activeCell="A6" sqref="A6"/>
    </sheetView>
  </sheetViews>
  <sheetFormatPr defaultRowHeight="15" x14ac:dyDescent="0.25"/>
  <cols>
    <col min="1" max="1" width="13.140625" bestFit="1" customWidth="1"/>
    <col min="2" max="2" width="16.28515625" bestFit="1" customWidth="1"/>
    <col min="3" max="3" width="16.85546875" bestFit="1" customWidth="1"/>
    <col min="4" max="4" width="12.5703125" bestFit="1" customWidth="1"/>
    <col min="5" max="5" width="16.85546875" bestFit="1" customWidth="1"/>
    <col min="6" max="6" width="12.5703125" bestFit="1" customWidth="1"/>
    <col min="7" max="7" width="16.85546875" bestFit="1" customWidth="1"/>
    <col min="8" max="8" width="12.5703125" bestFit="1" customWidth="1"/>
    <col min="9" max="9" width="16.85546875" bestFit="1" customWidth="1"/>
    <col min="10" max="10" width="17.7109375" bestFit="1" customWidth="1"/>
    <col min="11" max="11" width="22" bestFit="1" customWidth="1"/>
    <col min="12" max="20" width="7" bestFit="1" customWidth="1"/>
    <col min="21" max="27" width="6.28515625" bestFit="1" customWidth="1"/>
    <col min="28" max="43" width="7.28515625" bestFit="1" customWidth="1"/>
    <col min="44" max="49" width="5.85546875" bestFit="1" customWidth="1"/>
    <col min="50" max="63" width="6.85546875" bestFit="1" customWidth="1"/>
    <col min="64" max="70" width="6.5703125" bestFit="1" customWidth="1"/>
    <col min="71" max="72" width="7.5703125" bestFit="1" customWidth="1"/>
    <col min="73" max="73" width="11.28515625" bestFit="1" customWidth="1"/>
    <col min="74" max="80" width="6" bestFit="1" customWidth="1"/>
    <col min="81" max="91" width="7" bestFit="1" customWidth="1"/>
    <col min="92" max="98" width="6.28515625" bestFit="1" customWidth="1"/>
    <col min="99" max="114" width="7.28515625" bestFit="1" customWidth="1"/>
    <col min="115" max="120" width="5.85546875" bestFit="1" customWidth="1"/>
    <col min="121" max="134" width="6.85546875" bestFit="1" customWidth="1"/>
    <col min="135" max="141" width="6.5703125" bestFit="1" customWidth="1"/>
    <col min="142" max="143" width="7.5703125" bestFit="1" customWidth="1"/>
    <col min="144" max="144" width="12.5703125" bestFit="1" customWidth="1"/>
    <col min="145" max="151" width="6" bestFit="1" customWidth="1"/>
    <col min="152" max="162" width="7" bestFit="1" customWidth="1"/>
    <col min="163" max="169" width="6.28515625" bestFit="1" customWidth="1"/>
    <col min="170" max="185" width="7.28515625" bestFit="1" customWidth="1"/>
    <col min="186" max="191" width="5.85546875" bestFit="1" customWidth="1"/>
    <col min="192" max="205" width="6.85546875" bestFit="1" customWidth="1"/>
    <col min="206" max="212" width="6.5703125" bestFit="1" customWidth="1"/>
    <col min="213" max="214" width="7.5703125" bestFit="1" customWidth="1"/>
    <col min="215" max="215" width="22" bestFit="1" customWidth="1"/>
    <col min="216" max="216" width="20" bestFit="1" customWidth="1"/>
    <col min="217" max="217" width="17.7109375" bestFit="1" customWidth="1"/>
  </cols>
  <sheetData>
    <row r="3" spans="1:11" x14ac:dyDescent="0.25">
      <c r="A3" s="25"/>
      <c r="B3" s="22" t="s">
        <v>176</v>
      </c>
    </row>
    <row r="4" spans="1:11" x14ac:dyDescent="0.25">
      <c r="B4" t="s">
        <v>140</v>
      </c>
      <c r="D4" t="s">
        <v>139</v>
      </c>
      <c r="F4" t="s">
        <v>143</v>
      </c>
      <c r="H4" t="s">
        <v>138</v>
      </c>
      <c r="J4" t="s">
        <v>175</v>
      </c>
      <c r="K4" t="s">
        <v>174</v>
      </c>
    </row>
    <row r="5" spans="1:11" x14ac:dyDescent="0.25">
      <c r="A5" s="22" t="s">
        <v>178</v>
      </c>
      <c r="B5" t="s">
        <v>173</v>
      </c>
      <c r="C5" t="s">
        <v>172</v>
      </c>
      <c r="D5" t="s">
        <v>173</v>
      </c>
      <c r="E5" t="s">
        <v>172</v>
      </c>
      <c r="F5" t="s">
        <v>173</v>
      </c>
      <c r="G5" t="s">
        <v>172</v>
      </c>
      <c r="H5" t="s">
        <v>173</v>
      </c>
      <c r="I5" t="s">
        <v>172</v>
      </c>
    </row>
    <row r="6" spans="1:11" x14ac:dyDescent="0.25">
      <c r="A6" s="23" t="s">
        <v>167</v>
      </c>
      <c r="B6" s="24">
        <v>1303</v>
      </c>
      <c r="C6" s="24">
        <v>9</v>
      </c>
      <c r="D6" s="24">
        <v>694</v>
      </c>
      <c r="E6" s="24">
        <v>3</v>
      </c>
      <c r="F6" s="24"/>
      <c r="G6" s="24"/>
      <c r="H6" s="24">
        <v>4294</v>
      </c>
      <c r="I6" s="24">
        <v>24</v>
      </c>
      <c r="J6" s="24">
        <v>6291</v>
      </c>
      <c r="K6" s="24">
        <v>36</v>
      </c>
    </row>
    <row r="7" spans="1:11" x14ac:dyDescent="0.25">
      <c r="A7" s="23" t="s">
        <v>168</v>
      </c>
      <c r="B7" s="24">
        <v>1370</v>
      </c>
      <c r="C7" s="24">
        <v>7</v>
      </c>
      <c r="D7" s="24">
        <v>2616</v>
      </c>
      <c r="E7" s="24">
        <v>11</v>
      </c>
      <c r="F7" s="24">
        <v>1325</v>
      </c>
      <c r="G7" s="24">
        <v>6</v>
      </c>
      <c r="H7" s="24">
        <v>3272</v>
      </c>
      <c r="I7" s="24">
        <v>14</v>
      </c>
      <c r="J7" s="24">
        <v>8583</v>
      </c>
      <c r="K7" s="24">
        <v>38</v>
      </c>
    </row>
    <row r="8" spans="1:11" x14ac:dyDescent="0.25">
      <c r="A8" s="23" t="s">
        <v>169</v>
      </c>
      <c r="B8" s="24">
        <v>490</v>
      </c>
      <c r="C8" s="24">
        <v>2</v>
      </c>
      <c r="D8" s="24">
        <v>1182</v>
      </c>
      <c r="E8" s="24">
        <v>6</v>
      </c>
      <c r="F8" s="24">
        <v>877</v>
      </c>
      <c r="G8" s="24">
        <v>5</v>
      </c>
      <c r="H8" s="24">
        <v>4047</v>
      </c>
      <c r="I8" s="24">
        <v>18</v>
      </c>
      <c r="J8" s="24">
        <v>6596</v>
      </c>
      <c r="K8" s="24">
        <v>31</v>
      </c>
    </row>
    <row r="9" spans="1:11" x14ac:dyDescent="0.25">
      <c r="A9" s="23" t="s">
        <v>170</v>
      </c>
      <c r="B9" s="24">
        <v>1190</v>
      </c>
      <c r="C9" s="24">
        <v>5</v>
      </c>
      <c r="D9" s="24"/>
      <c r="E9" s="24"/>
      <c r="F9" s="24">
        <v>910</v>
      </c>
      <c r="G9" s="24">
        <v>3</v>
      </c>
      <c r="H9" s="24">
        <v>1465</v>
      </c>
      <c r="I9" s="24">
        <v>6</v>
      </c>
      <c r="J9" s="24">
        <v>3565</v>
      </c>
      <c r="K9" s="24">
        <v>14</v>
      </c>
    </row>
    <row r="10" spans="1:11" x14ac:dyDescent="0.25">
      <c r="A10" s="23" t="s">
        <v>177</v>
      </c>
      <c r="B10" s="24">
        <v>4353</v>
      </c>
      <c r="C10" s="24">
        <v>23</v>
      </c>
      <c r="D10" s="24">
        <v>4492</v>
      </c>
      <c r="E10" s="24">
        <v>20</v>
      </c>
      <c r="F10" s="24">
        <v>3112</v>
      </c>
      <c r="G10" s="24">
        <v>14</v>
      </c>
      <c r="H10" s="24">
        <v>13078</v>
      </c>
      <c r="I10" s="24">
        <v>62</v>
      </c>
      <c r="J10" s="24">
        <v>25035</v>
      </c>
      <c r="K10" s="24">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workbookViewId="0">
      <selection activeCell="K5" sqref="K5"/>
    </sheetView>
  </sheetViews>
  <sheetFormatPr defaultRowHeight="15" x14ac:dyDescent="0.25"/>
  <cols>
    <col min="1" max="1" width="13.140625" bestFit="1" customWidth="1"/>
    <col min="2" max="2" width="16.42578125" bestFit="1" customWidth="1"/>
    <col min="3" max="3" width="9.5703125" bestFit="1" customWidth="1"/>
    <col min="4" max="4" width="6.85546875" bestFit="1" customWidth="1"/>
    <col min="5" max="5" width="8" bestFit="1" customWidth="1"/>
    <col min="6" max="6" width="11.28515625" bestFit="1" customWidth="1"/>
  </cols>
  <sheetData>
    <row r="1" spans="1:6" x14ac:dyDescent="0.25">
      <c r="A1" s="22" t="s">
        <v>173</v>
      </c>
      <c r="B1" s="22" t="s">
        <v>165</v>
      </c>
    </row>
    <row r="2" spans="1:6" x14ac:dyDescent="0.25">
      <c r="A2" s="22" t="s">
        <v>171</v>
      </c>
      <c r="B2" t="s">
        <v>140</v>
      </c>
      <c r="C2" t="s">
        <v>139</v>
      </c>
      <c r="D2" t="s">
        <v>143</v>
      </c>
      <c r="E2" t="s">
        <v>138</v>
      </c>
      <c r="F2" t="s">
        <v>166</v>
      </c>
    </row>
    <row r="3" spans="1:6" x14ac:dyDescent="0.25">
      <c r="A3" s="23" t="s">
        <v>179</v>
      </c>
      <c r="B3" s="26">
        <v>2332</v>
      </c>
      <c r="C3" s="26">
        <v>1266</v>
      </c>
      <c r="D3" s="24">
        <v>2225</v>
      </c>
      <c r="E3" s="24">
        <v>5691</v>
      </c>
      <c r="F3" s="24">
        <v>11514</v>
      </c>
    </row>
    <row r="4" spans="1:6" x14ac:dyDescent="0.25">
      <c r="A4" s="23" t="s">
        <v>180</v>
      </c>
      <c r="B4" s="26">
        <v>2021</v>
      </c>
      <c r="C4" s="26">
        <v>3226</v>
      </c>
      <c r="D4" s="24">
        <v>887</v>
      </c>
      <c r="E4" s="24">
        <v>7387</v>
      </c>
      <c r="F4" s="24">
        <v>13521</v>
      </c>
    </row>
    <row r="5" spans="1:6" x14ac:dyDescent="0.25">
      <c r="A5" s="23" t="s">
        <v>166</v>
      </c>
      <c r="B5" s="24">
        <v>4353</v>
      </c>
      <c r="C5" s="24">
        <v>4492</v>
      </c>
      <c r="D5" s="24">
        <v>3112</v>
      </c>
      <c r="E5" s="24">
        <v>13078</v>
      </c>
      <c r="F5" s="24">
        <v>25035</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121"/>
  <sheetViews>
    <sheetView topLeftCell="A11" workbookViewId="0">
      <selection activeCell="A2" sqref="A2:L121"/>
    </sheetView>
  </sheetViews>
  <sheetFormatPr defaultRowHeight="15" x14ac:dyDescent="0.25"/>
  <cols>
    <col min="1" max="1" width="15.140625" customWidth="1"/>
    <col min="2" max="2" width="12.42578125" customWidth="1"/>
    <col min="3" max="3" width="11.5703125" customWidth="1"/>
    <col min="4" max="4" width="12.5703125" customWidth="1"/>
    <col min="5" max="5" width="12.140625" customWidth="1"/>
    <col min="6" max="6" width="11.28515625" customWidth="1"/>
    <col min="7" max="7" width="14.28515625" customWidth="1"/>
    <col min="8" max="8" width="11.42578125" customWidth="1"/>
    <col min="9" max="9" width="13.42578125" customWidth="1"/>
    <col min="10" max="10" width="12.5703125" customWidth="1"/>
    <col min="11" max="11" width="10.7109375" customWidth="1"/>
    <col min="18" max="18" width="6.28515625" bestFit="1" customWidth="1"/>
    <col min="19" max="19" width="6" bestFit="1" customWidth="1"/>
    <col min="20" max="20" width="6.85546875" bestFit="1" customWidth="1"/>
    <col min="21" max="21" width="8" bestFit="1" customWidth="1"/>
    <col min="22" max="22" width="7.7109375" bestFit="1" customWidth="1"/>
    <col min="23" max="23" width="11.28515625" bestFit="1" customWidth="1"/>
  </cols>
  <sheetData>
    <row r="2" spans="1:12" x14ac:dyDescent="0.25">
      <c r="A2" s="4" t="s">
        <v>0</v>
      </c>
      <c r="B2" s="4" t="s">
        <v>1</v>
      </c>
      <c r="C2" s="4" t="s">
        <v>2</v>
      </c>
      <c r="D2" s="4" t="s">
        <v>3</v>
      </c>
      <c r="E2" s="4" t="s">
        <v>4</v>
      </c>
      <c r="F2" s="4" t="s">
        <v>5</v>
      </c>
      <c r="G2" s="4" t="s">
        <v>6</v>
      </c>
      <c r="H2" s="4" t="s">
        <v>7</v>
      </c>
      <c r="I2" s="4" t="s">
        <v>8</v>
      </c>
      <c r="J2" s="4" t="s">
        <v>9</v>
      </c>
      <c r="K2" s="20" t="s">
        <v>158</v>
      </c>
      <c r="L2" s="20" t="s">
        <v>135</v>
      </c>
    </row>
    <row r="3" spans="1:12" hidden="1" x14ac:dyDescent="0.25">
      <c r="A3" s="3" t="s">
        <v>10</v>
      </c>
      <c r="B3" s="5">
        <v>43144</v>
      </c>
      <c r="C3" s="3" t="s">
        <v>11</v>
      </c>
      <c r="D3" s="3">
        <v>220</v>
      </c>
      <c r="E3" s="3">
        <v>327</v>
      </c>
      <c r="F3" s="6">
        <v>91</v>
      </c>
      <c r="G3" s="3">
        <v>0</v>
      </c>
      <c r="H3" s="3" t="s">
        <v>12</v>
      </c>
      <c r="I3" s="3" t="s">
        <v>159</v>
      </c>
      <c r="J3" s="3" t="s">
        <v>13</v>
      </c>
      <c r="K3" t="str">
        <f>IF(OR(J3="Damage",J3="Repair"),"Y","N")</f>
        <v>N</v>
      </c>
      <c r="L3" t="str">
        <f>VLOOKUP(C3,InputData!$A$4:$C$33,3,FALSE)</f>
        <v>Fiesta</v>
      </c>
    </row>
    <row r="4" spans="1:12" hidden="1" x14ac:dyDescent="0.25">
      <c r="A4" s="3" t="s">
        <v>14</v>
      </c>
      <c r="B4" s="5">
        <v>43146</v>
      </c>
      <c r="C4" s="3" t="s">
        <v>11</v>
      </c>
      <c r="D4" s="3">
        <v>80</v>
      </c>
      <c r="E4" s="3">
        <v>143</v>
      </c>
      <c r="F4" s="6">
        <v>56</v>
      </c>
      <c r="G4" s="3">
        <v>0</v>
      </c>
      <c r="H4" s="3" t="s">
        <v>12</v>
      </c>
      <c r="I4" s="3" t="s">
        <v>160</v>
      </c>
      <c r="J4" s="3" t="s">
        <v>15</v>
      </c>
      <c r="K4" t="str">
        <f t="shared" ref="K4:K67" si="0">IF(OR(J4="Damage",J4="Repair"),"Y","N")</f>
        <v>N</v>
      </c>
      <c r="L4" t="str">
        <f>VLOOKUP(C4,InputData!$A$4:$C$33,3,FALSE)</f>
        <v>Fiesta</v>
      </c>
    </row>
    <row r="5" spans="1:12" hidden="1" x14ac:dyDescent="0.25">
      <c r="A5" s="3" t="s">
        <v>16</v>
      </c>
      <c r="B5" s="5">
        <v>43177</v>
      </c>
      <c r="C5" s="3" t="s">
        <v>11</v>
      </c>
      <c r="D5" s="3">
        <v>550</v>
      </c>
      <c r="E5" s="3">
        <v>271</v>
      </c>
      <c r="F5" s="6">
        <v>75</v>
      </c>
      <c r="G5" s="3">
        <v>1</v>
      </c>
      <c r="H5" s="3" t="s">
        <v>12</v>
      </c>
      <c r="I5" s="3" t="s">
        <v>17</v>
      </c>
      <c r="J5" s="3" t="s">
        <v>13</v>
      </c>
      <c r="K5" t="str">
        <f t="shared" si="0"/>
        <v>N</v>
      </c>
      <c r="L5" t="str">
        <f>VLOOKUP(C5,InputData!$A$4:$C$33,3,FALSE)</f>
        <v>Fiesta</v>
      </c>
    </row>
    <row r="6" spans="1:12" hidden="1" x14ac:dyDescent="0.25">
      <c r="A6" s="3" t="s">
        <v>18</v>
      </c>
      <c r="B6" s="5">
        <v>43195</v>
      </c>
      <c r="C6" s="3" t="s">
        <v>11</v>
      </c>
      <c r="D6" s="3">
        <v>520</v>
      </c>
      <c r="E6" s="3">
        <v>171</v>
      </c>
      <c r="F6" s="6">
        <v>108</v>
      </c>
      <c r="G6" s="3">
        <v>0</v>
      </c>
      <c r="H6" s="3" t="s">
        <v>12</v>
      </c>
      <c r="I6" s="3" t="s">
        <v>160</v>
      </c>
      <c r="J6" s="3" t="s">
        <v>15</v>
      </c>
      <c r="K6" t="str">
        <f t="shared" si="0"/>
        <v>N</v>
      </c>
      <c r="L6" t="str">
        <f>VLOOKUP(C6,InputData!$A$4:$C$33,3,FALSE)</f>
        <v>Fiesta</v>
      </c>
    </row>
    <row r="7" spans="1:12" hidden="1" x14ac:dyDescent="0.25">
      <c r="A7" s="3" t="s">
        <v>19</v>
      </c>
      <c r="B7" s="5">
        <v>43226</v>
      </c>
      <c r="C7" s="3" t="s">
        <v>11</v>
      </c>
      <c r="D7" s="3">
        <v>240</v>
      </c>
      <c r="E7" s="3">
        <v>381</v>
      </c>
      <c r="F7" s="6">
        <v>97</v>
      </c>
      <c r="G7" s="3">
        <v>0</v>
      </c>
      <c r="H7" s="3" t="s">
        <v>20</v>
      </c>
      <c r="I7" s="3" t="s">
        <v>159</v>
      </c>
      <c r="J7" s="3" t="s">
        <v>13</v>
      </c>
      <c r="K7" t="str">
        <f t="shared" si="0"/>
        <v>N</v>
      </c>
      <c r="L7" t="str">
        <f>VLOOKUP(C7,InputData!$A$4:$C$33,3,FALSE)</f>
        <v>Fiesta</v>
      </c>
    </row>
    <row r="8" spans="1:12" hidden="1" x14ac:dyDescent="0.25">
      <c r="A8" s="3" t="s">
        <v>21</v>
      </c>
      <c r="B8" s="5">
        <v>43136</v>
      </c>
      <c r="C8" s="3" t="s">
        <v>22</v>
      </c>
      <c r="D8" s="3">
        <v>180</v>
      </c>
      <c r="E8" s="3">
        <v>227</v>
      </c>
      <c r="F8" s="6">
        <v>105</v>
      </c>
      <c r="G8" s="3">
        <v>1</v>
      </c>
      <c r="H8" s="3" t="s">
        <v>20</v>
      </c>
      <c r="I8" s="3" t="s">
        <v>17</v>
      </c>
      <c r="J8" s="3" t="s">
        <v>15</v>
      </c>
      <c r="K8" t="str">
        <f t="shared" si="0"/>
        <v>N</v>
      </c>
      <c r="L8" t="str">
        <f>VLOOKUP(C8,InputData!$A$4:$C$33,3,FALSE)</f>
        <v>Prelude</v>
      </c>
    </row>
    <row r="9" spans="1:12" hidden="1" x14ac:dyDescent="0.25">
      <c r="A9" s="3" t="s">
        <v>23</v>
      </c>
      <c r="B9" s="5">
        <v>43169</v>
      </c>
      <c r="C9" s="3" t="s">
        <v>24</v>
      </c>
      <c r="D9" s="3">
        <v>100</v>
      </c>
      <c r="E9" s="3">
        <v>286</v>
      </c>
      <c r="F9" s="6">
        <v>150</v>
      </c>
      <c r="G9" s="3">
        <v>0</v>
      </c>
      <c r="H9" s="3" t="s">
        <v>12</v>
      </c>
      <c r="I9" s="3" t="s">
        <v>159</v>
      </c>
      <c r="J9" s="3" t="s">
        <v>13</v>
      </c>
      <c r="K9" t="str">
        <f t="shared" si="0"/>
        <v>N</v>
      </c>
      <c r="L9" t="str">
        <f>VLOOKUP(C9,InputData!$A$4:$C$33,3,FALSE)</f>
        <v>Fusion</v>
      </c>
    </row>
    <row r="10" spans="1:12" hidden="1" x14ac:dyDescent="0.25">
      <c r="A10" s="3" t="s">
        <v>25</v>
      </c>
      <c r="B10" s="5">
        <v>43175</v>
      </c>
      <c r="C10" s="3" t="s">
        <v>24</v>
      </c>
      <c r="D10" s="3">
        <v>400</v>
      </c>
      <c r="E10" s="3">
        <v>15</v>
      </c>
      <c r="F10" s="6">
        <v>59</v>
      </c>
      <c r="G10" s="3">
        <v>1</v>
      </c>
      <c r="H10" s="3" t="s">
        <v>12</v>
      </c>
      <c r="I10" s="3" t="s">
        <v>160</v>
      </c>
      <c r="J10" s="3" t="s">
        <v>26</v>
      </c>
      <c r="K10" t="str">
        <f t="shared" si="0"/>
        <v>Y</v>
      </c>
      <c r="L10" t="str">
        <f>VLOOKUP(C10,InputData!$A$4:$C$33,3,FALSE)</f>
        <v>Fusion</v>
      </c>
    </row>
    <row r="11" spans="1:12" x14ac:dyDescent="0.25">
      <c r="A11" s="3" t="s">
        <v>27</v>
      </c>
      <c r="B11" s="5">
        <v>43231</v>
      </c>
      <c r="C11" s="3" t="s">
        <v>24</v>
      </c>
      <c r="D11" s="3">
        <v>520</v>
      </c>
      <c r="E11" s="3">
        <v>355</v>
      </c>
      <c r="F11" s="6">
        <v>49</v>
      </c>
      <c r="G11" s="3">
        <v>1</v>
      </c>
      <c r="H11" s="3" t="s">
        <v>20</v>
      </c>
      <c r="I11" s="3" t="s">
        <v>161</v>
      </c>
      <c r="J11" s="3" t="s">
        <v>26</v>
      </c>
      <c r="K11" t="str">
        <f t="shared" si="0"/>
        <v>Y</v>
      </c>
      <c r="L11" t="str">
        <f>VLOOKUP(C11,InputData!$A$4:$C$33,3,FALSE)</f>
        <v>Fusion</v>
      </c>
    </row>
    <row r="12" spans="1:12" hidden="1" x14ac:dyDescent="0.25">
      <c r="A12" s="3" t="s">
        <v>28</v>
      </c>
      <c r="B12" s="5">
        <v>43138</v>
      </c>
      <c r="C12" s="3" t="s">
        <v>29</v>
      </c>
      <c r="D12" s="3">
        <v>80</v>
      </c>
      <c r="E12" s="3">
        <v>67</v>
      </c>
      <c r="F12" s="6">
        <v>77</v>
      </c>
      <c r="G12" s="3">
        <v>1</v>
      </c>
      <c r="H12" s="3" t="s">
        <v>20</v>
      </c>
      <c r="I12" s="3" t="s">
        <v>159</v>
      </c>
      <c r="J12" s="3" t="s">
        <v>15</v>
      </c>
      <c r="K12" t="str">
        <f>IF(OR(J12="Damage",J12="Repair"),"Y","N")</f>
        <v>N</v>
      </c>
      <c r="L12" t="str">
        <f>VLOOKUP(C12,InputData!$A$4:$C$33,3,FALSE)</f>
        <v>Prelude</v>
      </c>
    </row>
    <row r="13" spans="1:12" x14ac:dyDescent="0.25">
      <c r="A13" s="3" t="s">
        <v>30</v>
      </c>
      <c r="B13" s="5">
        <v>43135</v>
      </c>
      <c r="C13" s="3" t="s">
        <v>31</v>
      </c>
      <c r="D13" s="3">
        <v>220</v>
      </c>
      <c r="E13" s="3">
        <v>300</v>
      </c>
      <c r="F13" s="6">
        <v>79</v>
      </c>
      <c r="G13" s="3">
        <v>1</v>
      </c>
      <c r="H13" s="3" t="s">
        <v>12</v>
      </c>
      <c r="I13" s="3" t="s">
        <v>161</v>
      </c>
      <c r="J13" s="3" t="s">
        <v>15</v>
      </c>
      <c r="K13" t="str">
        <f t="shared" si="0"/>
        <v>N</v>
      </c>
      <c r="L13" t="str">
        <f>VLOOKUP(C13,InputData!$A$4:$C$33,3,FALSE)</f>
        <v>Prelude</v>
      </c>
    </row>
    <row r="14" spans="1:12" x14ac:dyDescent="0.25">
      <c r="A14" s="3" t="s">
        <v>10</v>
      </c>
      <c r="B14" s="5">
        <v>43139</v>
      </c>
      <c r="C14" s="3" t="s">
        <v>31</v>
      </c>
      <c r="D14" s="3">
        <v>110</v>
      </c>
      <c r="E14" s="3">
        <v>259</v>
      </c>
      <c r="F14" s="6">
        <v>85</v>
      </c>
      <c r="G14" s="3">
        <v>0</v>
      </c>
      <c r="H14" s="3" t="s">
        <v>12</v>
      </c>
      <c r="I14" s="3" t="s">
        <v>32</v>
      </c>
      <c r="J14" s="3" t="s">
        <v>33</v>
      </c>
      <c r="K14" t="str">
        <f t="shared" si="0"/>
        <v>Y</v>
      </c>
      <c r="L14" t="str">
        <f>VLOOKUP(C14,InputData!$A$4:$C$33,3,FALSE)</f>
        <v>Prelude</v>
      </c>
    </row>
    <row r="15" spans="1:12" x14ac:dyDescent="0.25">
      <c r="A15" s="3" t="s">
        <v>34</v>
      </c>
      <c r="B15" s="5">
        <v>43150</v>
      </c>
      <c r="C15" s="3" t="s">
        <v>31</v>
      </c>
      <c r="D15" s="3">
        <v>330</v>
      </c>
      <c r="E15" s="3">
        <v>296</v>
      </c>
      <c r="F15" s="6">
        <v>161</v>
      </c>
      <c r="G15" s="3">
        <v>1</v>
      </c>
      <c r="H15" s="3" t="s">
        <v>20</v>
      </c>
      <c r="I15" s="3" t="s">
        <v>161</v>
      </c>
      <c r="J15" s="3" t="s">
        <v>13</v>
      </c>
      <c r="K15" t="str">
        <f t="shared" si="0"/>
        <v>N</v>
      </c>
      <c r="L15" t="str">
        <f>VLOOKUP(C15,InputData!$A$4:$C$33,3,FALSE)</f>
        <v>Prelude</v>
      </c>
    </row>
    <row r="16" spans="1:12" x14ac:dyDescent="0.25">
      <c r="A16" s="3" t="s">
        <v>35</v>
      </c>
      <c r="B16" s="5">
        <v>43184</v>
      </c>
      <c r="C16" s="3" t="s">
        <v>31</v>
      </c>
      <c r="D16" s="3">
        <v>580</v>
      </c>
      <c r="E16" s="3">
        <v>217</v>
      </c>
      <c r="F16" s="6">
        <v>43</v>
      </c>
      <c r="G16" s="3">
        <v>1</v>
      </c>
      <c r="H16" s="3" t="s">
        <v>20</v>
      </c>
      <c r="I16" s="3" t="s">
        <v>32</v>
      </c>
      <c r="J16" s="3" t="s">
        <v>15</v>
      </c>
      <c r="K16" t="str">
        <f t="shared" si="0"/>
        <v>N</v>
      </c>
      <c r="L16" t="str">
        <f>VLOOKUP(C16,InputData!$A$4:$C$33,3,FALSE)</f>
        <v>Prelude</v>
      </c>
    </row>
    <row r="17" spans="1:12" hidden="1" x14ac:dyDescent="0.25">
      <c r="A17" s="3" t="s">
        <v>36</v>
      </c>
      <c r="B17" s="5">
        <v>43229</v>
      </c>
      <c r="C17" s="3" t="s">
        <v>31</v>
      </c>
      <c r="D17" s="3">
        <v>470</v>
      </c>
      <c r="E17" s="3">
        <v>187</v>
      </c>
      <c r="F17" s="6">
        <v>68</v>
      </c>
      <c r="G17" s="3">
        <v>1</v>
      </c>
      <c r="H17" s="3" t="s">
        <v>20</v>
      </c>
      <c r="I17" s="3" t="s">
        <v>160</v>
      </c>
      <c r="J17" s="3" t="s">
        <v>15</v>
      </c>
      <c r="K17" t="str">
        <f t="shared" si="0"/>
        <v>N</v>
      </c>
      <c r="L17" t="str">
        <f>VLOOKUP(C17,InputData!$A$4:$C$33,3,FALSE)</f>
        <v>Prelude</v>
      </c>
    </row>
    <row r="18" spans="1:12" hidden="1" x14ac:dyDescent="0.25">
      <c r="A18" s="3" t="s">
        <v>23</v>
      </c>
      <c r="B18" s="5">
        <v>43142</v>
      </c>
      <c r="C18" s="3" t="s">
        <v>37</v>
      </c>
      <c r="D18" s="3">
        <v>470</v>
      </c>
      <c r="E18" s="3">
        <v>88</v>
      </c>
      <c r="F18" s="6">
        <v>41</v>
      </c>
      <c r="G18" s="3">
        <v>0</v>
      </c>
      <c r="H18" s="3" t="s">
        <v>20</v>
      </c>
      <c r="I18" s="3" t="s">
        <v>160</v>
      </c>
      <c r="J18" s="3" t="s">
        <v>15</v>
      </c>
      <c r="K18" t="str">
        <f t="shared" si="0"/>
        <v>N</v>
      </c>
      <c r="L18" t="str">
        <f>VLOOKUP(C18,InputData!$A$4:$C$33,3,FALSE)</f>
        <v>Fiesta</v>
      </c>
    </row>
    <row r="19" spans="1:12" x14ac:dyDescent="0.25">
      <c r="A19" s="3" t="s">
        <v>38</v>
      </c>
      <c r="B19" s="5">
        <v>43145</v>
      </c>
      <c r="C19" s="3" t="s">
        <v>37</v>
      </c>
      <c r="D19" s="3">
        <v>100</v>
      </c>
      <c r="E19" s="3">
        <v>179</v>
      </c>
      <c r="F19" s="6">
        <v>71</v>
      </c>
      <c r="G19" s="3">
        <v>1</v>
      </c>
      <c r="H19" s="3" t="s">
        <v>20</v>
      </c>
      <c r="I19" s="3" t="s">
        <v>161</v>
      </c>
      <c r="J19" s="3" t="s">
        <v>15</v>
      </c>
      <c r="K19" t="str">
        <f t="shared" si="0"/>
        <v>N</v>
      </c>
      <c r="L19" t="str">
        <f>VLOOKUP(C19,InputData!$A$4:$C$33,3,FALSE)</f>
        <v>Fiesta</v>
      </c>
    </row>
    <row r="20" spans="1:12" hidden="1" x14ac:dyDescent="0.25">
      <c r="A20" s="3" t="s">
        <v>39</v>
      </c>
      <c r="B20" s="5">
        <v>43180</v>
      </c>
      <c r="C20" s="3" t="s">
        <v>37</v>
      </c>
      <c r="D20" s="3">
        <v>80</v>
      </c>
      <c r="E20" s="3">
        <v>239</v>
      </c>
      <c r="F20" s="6">
        <v>94</v>
      </c>
      <c r="G20" s="3">
        <v>1</v>
      </c>
      <c r="H20" s="3" t="s">
        <v>12</v>
      </c>
      <c r="I20" s="3" t="s">
        <v>160</v>
      </c>
      <c r="J20" s="3" t="s">
        <v>15</v>
      </c>
      <c r="K20" t="str">
        <f t="shared" si="0"/>
        <v>N</v>
      </c>
      <c r="L20" t="str">
        <f>VLOOKUP(C20,InputData!$A$4:$C$33,3,FALSE)</f>
        <v>Fiesta</v>
      </c>
    </row>
    <row r="21" spans="1:12" hidden="1" x14ac:dyDescent="0.25">
      <c r="A21" s="3" t="s">
        <v>40</v>
      </c>
      <c r="B21" s="5">
        <v>43181</v>
      </c>
      <c r="C21" s="3" t="s">
        <v>37</v>
      </c>
      <c r="D21" s="3">
        <v>70</v>
      </c>
      <c r="E21" s="3">
        <v>86</v>
      </c>
      <c r="F21" s="6">
        <v>74</v>
      </c>
      <c r="G21" s="3">
        <v>0</v>
      </c>
      <c r="H21" s="3" t="s">
        <v>12</v>
      </c>
      <c r="I21" s="3" t="s">
        <v>17</v>
      </c>
      <c r="J21" s="3" t="s">
        <v>15</v>
      </c>
      <c r="K21" t="str">
        <f t="shared" si="0"/>
        <v>N</v>
      </c>
      <c r="L21" t="str">
        <f>VLOOKUP(C21,InputData!$A$4:$C$33,3,FALSE)</f>
        <v>Fiesta</v>
      </c>
    </row>
    <row r="22" spans="1:12" hidden="1" x14ac:dyDescent="0.25">
      <c r="A22" s="3" t="s">
        <v>41</v>
      </c>
      <c r="B22" s="5">
        <v>43134</v>
      </c>
      <c r="C22" s="3" t="s">
        <v>42</v>
      </c>
      <c r="D22" s="3">
        <v>240</v>
      </c>
      <c r="E22" s="3">
        <v>244</v>
      </c>
      <c r="F22" s="6">
        <v>166</v>
      </c>
      <c r="G22" s="3">
        <v>1</v>
      </c>
      <c r="H22" s="3" t="s">
        <v>12</v>
      </c>
      <c r="I22" s="3" t="s">
        <v>17</v>
      </c>
      <c r="J22" s="3" t="s">
        <v>13</v>
      </c>
      <c r="K22" t="str">
        <f t="shared" si="0"/>
        <v>N</v>
      </c>
      <c r="L22" t="str">
        <f>VLOOKUP(C22,InputData!$A$4:$C$33,3,FALSE)</f>
        <v>Prelude</v>
      </c>
    </row>
    <row r="23" spans="1:12" hidden="1" x14ac:dyDescent="0.25">
      <c r="A23" s="3" t="s">
        <v>43</v>
      </c>
      <c r="B23" s="5">
        <v>43136</v>
      </c>
      <c r="C23" s="3" t="s">
        <v>42</v>
      </c>
      <c r="D23" s="3">
        <v>540</v>
      </c>
      <c r="E23" s="3">
        <v>169</v>
      </c>
      <c r="F23" s="6">
        <v>81</v>
      </c>
      <c r="G23" s="3">
        <v>0</v>
      </c>
      <c r="H23" s="3" t="s">
        <v>20</v>
      </c>
      <c r="I23" s="3" t="s">
        <v>159</v>
      </c>
      <c r="J23" s="3" t="s">
        <v>26</v>
      </c>
      <c r="K23" t="str">
        <f t="shared" si="0"/>
        <v>Y</v>
      </c>
      <c r="L23" t="str">
        <f>VLOOKUP(C23,InputData!$A$4:$C$33,3,FALSE)</f>
        <v>Prelude</v>
      </c>
    </row>
    <row r="24" spans="1:12" hidden="1" x14ac:dyDescent="0.25">
      <c r="A24" s="3" t="s">
        <v>44</v>
      </c>
      <c r="B24" s="5">
        <v>43162</v>
      </c>
      <c r="C24" s="3" t="s">
        <v>42</v>
      </c>
      <c r="D24" s="3">
        <v>570</v>
      </c>
      <c r="E24" s="3">
        <v>349</v>
      </c>
      <c r="F24" s="6">
        <v>136</v>
      </c>
      <c r="G24" s="3">
        <v>1</v>
      </c>
      <c r="H24" s="3" t="s">
        <v>12</v>
      </c>
      <c r="I24" s="3" t="s">
        <v>160</v>
      </c>
      <c r="J24" s="3" t="s">
        <v>33</v>
      </c>
      <c r="K24" t="str">
        <f t="shared" si="0"/>
        <v>Y</v>
      </c>
      <c r="L24" t="str">
        <f>VLOOKUP(C24,InputData!$A$4:$C$33,3,FALSE)</f>
        <v>Prelude</v>
      </c>
    </row>
    <row r="25" spans="1:12" hidden="1" x14ac:dyDescent="0.25">
      <c r="A25" s="3" t="s">
        <v>45</v>
      </c>
      <c r="B25" s="5">
        <v>43186</v>
      </c>
      <c r="C25" s="3" t="s">
        <v>42</v>
      </c>
      <c r="D25" s="3">
        <v>500</v>
      </c>
      <c r="E25" s="3">
        <v>321</v>
      </c>
      <c r="F25" s="6">
        <v>59</v>
      </c>
      <c r="G25" s="3">
        <v>1</v>
      </c>
      <c r="H25" s="3" t="s">
        <v>20</v>
      </c>
      <c r="I25" s="3" t="s">
        <v>159</v>
      </c>
      <c r="J25" s="3" t="s">
        <v>13</v>
      </c>
      <c r="K25" t="str">
        <f t="shared" si="0"/>
        <v>N</v>
      </c>
      <c r="L25" t="str">
        <f>VLOOKUP(C25,InputData!$A$4:$C$33,3,FALSE)</f>
        <v>Prelude</v>
      </c>
    </row>
    <row r="26" spans="1:12" x14ac:dyDescent="0.25">
      <c r="A26" s="3" t="s">
        <v>46</v>
      </c>
      <c r="B26" s="5">
        <v>43196</v>
      </c>
      <c r="C26" s="3" t="s">
        <v>42</v>
      </c>
      <c r="D26" s="3">
        <v>330</v>
      </c>
      <c r="E26" s="3">
        <v>121</v>
      </c>
      <c r="F26" s="6">
        <v>134</v>
      </c>
      <c r="G26" s="3">
        <v>1</v>
      </c>
      <c r="H26" s="3" t="s">
        <v>20</v>
      </c>
      <c r="I26" s="3" t="s">
        <v>32</v>
      </c>
      <c r="J26" s="3" t="s">
        <v>33</v>
      </c>
      <c r="K26" t="str">
        <f t="shared" si="0"/>
        <v>Y</v>
      </c>
      <c r="L26" t="str">
        <f>VLOOKUP(C26,InputData!$A$4:$C$33,3,FALSE)</f>
        <v>Prelude</v>
      </c>
    </row>
    <row r="27" spans="1:12" x14ac:dyDescent="0.25">
      <c r="A27" s="3" t="s">
        <v>30</v>
      </c>
      <c r="B27" s="5">
        <v>43157</v>
      </c>
      <c r="C27" s="3" t="s">
        <v>47</v>
      </c>
      <c r="D27" s="3">
        <v>200</v>
      </c>
      <c r="E27" s="3">
        <v>218</v>
      </c>
      <c r="F27" s="6">
        <v>174</v>
      </c>
      <c r="G27" s="3">
        <v>1</v>
      </c>
      <c r="H27" s="3" t="s">
        <v>12</v>
      </c>
      <c r="I27" s="3" t="s">
        <v>32</v>
      </c>
      <c r="J27" s="3" t="s">
        <v>15</v>
      </c>
      <c r="K27" t="str">
        <f t="shared" si="0"/>
        <v>N</v>
      </c>
      <c r="L27" t="str">
        <f>VLOOKUP(C27,InputData!$A$4:$C$33,3,FALSE)</f>
        <v>Focus</v>
      </c>
    </row>
    <row r="28" spans="1:12" hidden="1" x14ac:dyDescent="0.25">
      <c r="A28" s="3" t="s">
        <v>48</v>
      </c>
      <c r="B28" s="5">
        <v>43185</v>
      </c>
      <c r="C28" s="3" t="s">
        <v>47</v>
      </c>
      <c r="D28" s="3">
        <v>210</v>
      </c>
      <c r="E28" s="3">
        <v>134</v>
      </c>
      <c r="F28" s="6">
        <v>92</v>
      </c>
      <c r="G28" s="3">
        <v>1</v>
      </c>
      <c r="H28" s="3" t="s">
        <v>20</v>
      </c>
      <c r="I28" s="3" t="s">
        <v>160</v>
      </c>
      <c r="J28" s="3" t="s">
        <v>15</v>
      </c>
      <c r="K28" t="str">
        <f t="shared" si="0"/>
        <v>N</v>
      </c>
      <c r="L28" t="str">
        <f>VLOOKUP(C28,InputData!$A$4:$C$33,3,FALSE)</f>
        <v>Focus</v>
      </c>
    </row>
    <row r="29" spans="1:12" x14ac:dyDescent="0.25">
      <c r="A29" s="3" t="s">
        <v>49</v>
      </c>
      <c r="B29" s="5">
        <v>43199</v>
      </c>
      <c r="C29" s="3" t="s">
        <v>47</v>
      </c>
      <c r="D29" s="3">
        <v>370</v>
      </c>
      <c r="E29" s="3">
        <v>241</v>
      </c>
      <c r="F29" s="6">
        <v>85</v>
      </c>
      <c r="G29" s="3">
        <v>0</v>
      </c>
      <c r="H29" s="3" t="s">
        <v>12</v>
      </c>
      <c r="I29" s="3" t="s">
        <v>161</v>
      </c>
      <c r="J29" s="3" t="s">
        <v>15</v>
      </c>
      <c r="K29" t="str">
        <f t="shared" si="0"/>
        <v>N</v>
      </c>
      <c r="L29" t="str">
        <f>VLOOKUP(C29,InputData!$A$4:$C$33,3,FALSE)</f>
        <v>Focus</v>
      </c>
    </row>
    <row r="30" spans="1:12" x14ac:dyDescent="0.25">
      <c r="A30" s="3" t="s">
        <v>14</v>
      </c>
      <c r="B30" s="5">
        <v>43216</v>
      </c>
      <c r="C30" s="3" t="s">
        <v>47</v>
      </c>
      <c r="D30" s="3">
        <v>460</v>
      </c>
      <c r="E30" s="3">
        <v>143</v>
      </c>
      <c r="F30" s="6">
        <v>162</v>
      </c>
      <c r="G30" s="3">
        <v>0</v>
      </c>
      <c r="H30" s="3" t="s">
        <v>12</v>
      </c>
      <c r="I30" s="3" t="s">
        <v>32</v>
      </c>
      <c r="J30" s="3" t="s">
        <v>15</v>
      </c>
      <c r="K30" t="str">
        <f t="shared" si="0"/>
        <v>N</v>
      </c>
      <c r="L30" t="str">
        <f>VLOOKUP(C30,InputData!$A$4:$C$33,3,FALSE)</f>
        <v>Focus</v>
      </c>
    </row>
    <row r="31" spans="1:12" hidden="1" x14ac:dyDescent="0.25">
      <c r="A31" s="3" t="s">
        <v>25</v>
      </c>
      <c r="B31" s="5">
        <v>43135</v>
      </c>
      <c r="C31" s="3" t="s">
        <v>50</v>
      </c>
      <c r="D31" s="3">
        <v>140</v>
      </c>
      <c r="E31" s="3">
        <v>333</v>
      </c>
      <c r="F31" s="6">
        <v>60</v>
      </c>
      <c r="G31" s="3">
        <v>1</v>
      </c>
      <c r="H31" s="3" t="s">
        <v>20</v>
      </c>
      <c r="I31" s="3" t="s">
        <v>160</v>
      </c>
      <c r="J31" s="3" t="s">
        <v>13</v>
      </c>
      <c r="K31" t="str">
        <f t="shared" si="0"/>
        <v>N</v>
      </c>
      <c r="L31" t="str">
        <f>VLOOKUP(C31,InputData!$A$4:$C$33,3,FALSE)</f>
        <v>Prelude</v>
      </c>
    </row>
    <row r="32" spans="1:12" hidden="1" x14ac:dyDescent="0.25">
      <c r="A32" s="3" t="s">
        <v>51</v>
      </c>
      <c r="B32" s="5">
        <v>43140</v>
      </c>
      <c r="C32" s="3" t="s">
        <v>50</v>
      </c>
      <c r="D32" s="3">
        <v>430</v>
      </c>
      <c r="E32" s="3">
        <v>127</v>
      </c>
      <c r="F32" s="6">
        <v>126</v>
      </c>
      <c r="G32" s="3">
        <v>0</v>
      </c>
      <c r="H32" s="3" t="s">
        <v>20</v>
      </c>
      <c r="I32" s="3" t="s">
        <v>160</v>
      </c>
      <c r="J32" s="3" t="s">
        <v>15</v>
      </c>
      <c r="K32" t="str">
        <f t="shared" si="0"/>
        <v>N</v>
      </c>
      <c r="L32" t="str">
        <f>VLOOKUP(C32,InputData!$A$4:$C$33,3,FALSE)</f>
        <v>Prelude</v>
      </c>
    </row>
    <row r="33" spans="1:12" hidden="1" x14ac:dyDescent="0.25">
      <c r="A33" s="3" t="s">
        <v>52</v>
      </c>
      <c r="B33" s="5">
        <v>43177</v>
      </c>
      <c r="C33" s="3" t="s">
        <v>50</v>
      </c>
      <c r="D33" s="3">
        <v>80</v>
      </c>
      <c r="E33" s="3">
        <v>281</v>
      </c>
      <c r="F33" s="6">
        <v>142</v>
      </c>
      <c r="G33" s="3">
        <v>0</v>
      </c>
      <c r="H33" s="3" t="s">
        <v>20</v>
      </c>
      <c r="I33" s="3" t="s">
        <v>160</v>
      </c>
      <c r="J33" s="3" t="s">
        <v>15</v>
      </c>
      <c r="K33" t="str">
        <f t="shared" si="0"/>
        <v>N</v>
      </c>
      <c r="L33" t="str">
        <f>VLOOKUP(C33,InputData!$A$4:$C$33,3,FALSE)</f>
        <v>Prelude</v>
      </c>
    </row>
    <row r="34" spans="1:12" hidden="1" x14ac:dyDescent="0.25">
      <c r="A34" s="3" t="s">
        <v>25</v>
      </c>
      <c r="B34" s="5">
        <v>43191</v>
      </c>
      <c r="C34" s="3" t="s">
        <v>50</v>
      </c>
      <c r="D34" s="3">
        <v>380</v>
      </c>
      <c r="E34" s="3">
        <v>307</v>
      </c>
      <c r="F34" s="6">
        <v>40</v>
      </c>
      <c r="G34" s="3">
        <v>0</v>
      </c>
      <c r="H34" s="3" t="s">
        <v>20</v>
      </c>
      <c r="I34" s="3" t="s">
        <v>160</v>
      </c>
      <c r="J34" s="3" t="s">
        <v>15</v>
      </c>
      <c r="K34" t="str">
        <f t="shared" si="0"/>
        <v>N</v>
      </c>
      <c r="L34" t="str">
        <f>VLOOKUP(C34,InputData!$A$4:$C$33,3,FALSE)</f>
        <v>Prelude</v>
      </c>
    </row>
    <row r="35" spans="1:12" hidden="1" x14ac:dyDescent="0.25">
      <c r="A35" s="3" t="s">
        <v>53</v>
      </c>
      <c r="B35" s="5">
        <v>43212</v>
      </c>
      <c r="C35" s="3" t="s">
        <v>50</v>
      </c>
      <c r="D35" s="3">
        <v>460</v>
      </c>
      <c r="E35" s="3">
        <v>208</v>
      </c>
      <c r="F35" s="6">
        <v>173</v>
      </c>
      <c r="G35" s="3">
        <v>1</v>
      </c>
      <c r="H35" s="3" t="s">
        <v>20</v>
      </c>
      <c r="I35" s="3" t="s">
        <v>160</v>
      </c>
      <c r="J35" s="3" t="s">
        <v>15</v>
      </c>
      <c r="K35" t="str">
        <f t="shared" si="0"/>
        <v>N</v>
      </c>
      <c r="L35" t="str">
        <f>VLOOKUP(C35,InputData!$A$4:$C$33,3,FALSE)</f>
        <v>Prelude</v>
      </c>
    </row>
    <row r="36" spans="1:12" x14ac:dyDescent="0.25">
      <c r="A36" s="3" t="s">
        <v>54</v>
      </c>
      <c r="B36" s="5">
        <v>43226</v>
      </c>
      <c r="C36" s="3" t="s">
        <v>50</v>
      </c>
      <c r="D36" s="3">
        <v>250</v>
      </c>
      <c r="E36" s="3">
        <v>382</v>
      </c>
      <c r="F36" s="6">
        <v>93</v>
      </c>
      <c r="G36" s="3">
        <v>0</v>
      </c>
      <c r="H36" s="3" t="s">
        <v>20</v>
      </c>
      <c r="I36" s="3" t="s">
        <v>161</v>
      </c>
      <c r="J36" s="3" t="s">
        <v>13</v>
      </c>
      <c r="K36" t="str">
        <f t="shared" si="0"/>
        <v>N</v>
      </c>
      <c r="L36" t="str">
        <f>VLOOKUP(C36,InputData!$A$4:$C$33,3,FALSE)</f>
        <v>Prelude</v>
      </c>
    </row>
    <row r="37" spans="1:12" hidden="1" x14ac:dyDescent="0.25">
      <c r="A37" s="3" t="s">
        <v>55</v>
      </c>
      <c r="B37" s="5">
        <v>43132</v>
      </c>
      <c r="C37" s="3" t="s">
        <v>56</v>
      </c>
      <c r="D37" s="3">
        <v>320</v>
      </c>
      <c r="E37" s="3">
        <v>20</v>
      </c>
      <c r="F37" s="6">
        <v>31</v>
      </c>
      <c r="G37" s="3">
        <v>0</v>
      </c>
      <c r="H37" s="3" t="s">
        <v>20</v>
      </c>
      <c r="I37" s="3" t="s">
        <v>159</v>
      </c>
      <c r="J37" s="3" t="s">
        <v>26</v>
      </c>
      <c r="K37" t="str">
        <f t="shared" si="0"/>
        <v>Y</v>
      </c>
      <c r="L37" t="str">
        <f>VLOOKUP(C37,InputData!$A$4:$C$33,3,FALSE)</f>
        <v>Prelude</v>
      </c>
    </row>
    <row r="38" spans="1:12" hidden="1" x14ac:dyDescent="0.25">
      <c r="A38" s="3" t="s">
        <v>30</v>
      </c>
      <c r="B38" s="5">
        <v>43185</v>
      </c>
      <c r="C38" s="3" t="s">
        <v>56</v>
      </c>
      <c r="D38" s="3">
        <v>510</v>
      </c>
      <c r="E38" s="3">
        <v>32</v>
      </c>
      <c r="F38" s="6">
        <v>156</v>
      </c>
      <c r="G38" s="3">
        <v>0</v>
      </c>
      <c r="H38" s="3" t="s">
        <v>12</v>
      </c>
      <c r="I38" s="3" t="s">
        <v>159</v>
      </c>
      <c r="J38" s="3" t="s">
        <v>15</v>
      </c>
      <c r="K38" t="str">
        <f t="shared" si="0"/>
        <v>N</v>
      </c>
      <c r="L38" t="str">
        <f>VLOOKUP(C38,InputData!$A$4:$C$33,3,FALSE)</f>
        <v>Prelude</v>
      </c>
    </row>
    <row r="39" spans="1:12" x14ac:dyDescent="0.25">
      <c r="A39" s="3" t="s">
        <v>57</v>
      </c>
      <c r="B39" s="5">
        <v>43216</v>
      </c>
      <c r="C39" s="3" t="s">
        <v>56</v>
      </c>
      <c r="D39" s="3">
        <v>330</v>
      </c>
      <c r="E39" s="3">
        <v>376</v>
      </c>
      <c r="F39" s="6">
        <v>49</v>
      </c>
      <c r="G39" s="3">
        <v>1</v>
      </c>
      <c r="H39" s="3" t="s">
        <v>12</v>
      </c>
      <c r="I39" s="3" t="s">
        <v>161</v>
      </c>
      <c r="J39" s="3" t="s">
        <v>15</v>
      </c>
      <c r="K39" t="str">
        <f t="shared" si="0"/>
        <v>N</v>
      </c>
      <c r="L39" t="str">
        <f>VLOOKUP(C39,InputData!$A$4:$C$33,3,FALSE)</f>
        <v>Prelude</v>
      </c>
    </row>
    <row r="40" spans="1:12" x14ac:dyDescent="0.25">
      <c r="A40" s="3" t="s">
        <v>58</v>
      </c>
      <c r="B40" s="5">
        <v>43225</v>
      </c>
      <c r="C40" s="3" t="s">
        <v>56</v>
      </c>
      <c r="D40" s="3">
        <v>70</v>
      </c>
      <c r="E40" s="3">
        <v>311</v>
      </c>
      <c r="F40" s="6">
        <v>150</v>
      </c>
      <c r="G40" s="3">
        <v>1</v>
      </c>
      <c r="H40" s="3" t="s">
        <v>20</v>
      </c>
      <c r="I40" s="3" t="s">
        <v>161</v>
      </c>
      <c r="J40" s="3" t="s">
        <v>13</v>
      </c>
      <c r="K40" t="str">
        <f t="shared" si="0"/>
        <v>N</v>
      </c>
      <c r="L40" t="str">
        <f>VLOOKUP(C40,InputData!$A$4:$C$33,3,FALSE)</f>
        <v>Prelude</v>
      </c>
    </row>
    <row r="41" spans="1:12" hidden="1" x14ac:dyDescent="0.25">
      <c r="A41" s="3" t="s">
        <v>59</v>
      </c>
      <c r="B41" s="5">
        <v>43160</v>
      </c>
      <c r="C41" s="3" t="s">
        <v>60</v>
      </c>
      <c r="D41" s="3">
        <v>420</v>
      </c>
      <c r="E41" s="3">
        <v>330</v>
      </c>
      <c r="F41" s="6">
        <v>124</v>
      </c>
      <c r="G41" s="3">
        <v>0</v>
      </c>
      <c r="H41" s="3" t="s">
        <v>12</v>
      </c>
      <c r="I41" s="3" t="s">
        <v>160</v>
      </c>
      <c r="J41" s="3" t="s">
        <v>15</v>
      </c>
      <c r="K41" t="str">
        <f t="shared" si="0"/>
        <v>N</v>
      </c>
      <c r="L41" t="str">
        <f>VLOOKUP(C41,InputData!$A$4:$C$33,3,FALSE)</f>
        <v>Focus</v>
      </c>
    </row>
    <row r="42" spans="1:12" x14ac:dyDescent="0.25">
      <c r="A42" s="3" t="s">
        <v>61</v>
      </c>
      <c r="B42" s="5">
        <v>43190</v>
      </c>
      <c r="C42" s="3" t="s">
        <v>60</v>
      </c>
      <c r="D42" s="3">
        <v>260</v>
      </c>
      <c r="E42" s="3">
        <v>350</v>
      </c>
      <c r="F42" s="6">
        <v>110</v>
      </c>
      <c r="G42" s="3">
        <v>0</v>
      </c>
      <c r="H42" s="3" t="s">
        <v>20</v>
      </c>
      <c r="I42" s="3" t="s">
        <v>161</v>
      </c>
      <c r="J42" s="3" t="s">
        <v>15</v>
      </c>
      <c r="K42" t="str">
        <f t="shared" si="0"/>
        <v>N</v>
      </c>
      <c r="L42" t="str">
        <f>VLOOKUP(C42,InputData!$A$4:$C$33,3,FALSE)</f>
        <v>Focus</v>
      </c>
    </row>
    <row r="43" spans="1:12" hidden="1" x14ac:dyDescent="0.25">
      <c r="A43" s="3" t="s">
        <v>62</v>
      </c>
      <c r="B43" s="5">
        <v>43153</v>
      </c>
      <c r="C43" s="3" t="s">
        <v>63</v>
      </c>
      <c r="D43" s="3">
        <v>470</v>
      </c>
      <c r="E43" s="3">
        <v>15</v>
      </c>
      <c r="F43" s="6">
        <v>77</v>
      </c>
      <c r="G43" s="3">
        <v>1</v>
      </c>
      <c r="H43" s="3" t="s">
        <v>20</v>
      </c>
      <c r="I43" s="3" t="s">
        <v>160</v>
      </c>
      <c r="J43" s="3" t="s">
        <v>26</v>
      </c>
      <c r="K43" t="str">
        <f t="shared" si="0"/>
        <v>Y</v>
      </c>
      <c r="L43" t="str">
        <f>VLOOKUP(C43,InputData!$A$4:$C$33,3,FALSE)</f>
        <v>Fiesta</v>
      </c>
    </row>
    <row r="44" spans="1:12" hidden="1" x14ac:dyDescent="0.25">
      <c r="A44" s="3" t="s">
        <v>64</v>
      </c>
      <c r="B44" s="5">
        <v>43164</v>
      </c>
      <c r="C44" s="3" t="s">
        <v>63</v>
      </c>
      <c r="D44" s="3">
        <v>420</v>
      </c>
      <c r="E44" s="3">
        <v>132</v>
      </c>
      <c r="F44" s="6">
        <v>50</v>
      </c>
      <c r="G44" s="3">
        <v>0</v>
      </c>
      <c r="H44" s="3" t="s">
        <v>20</v>
      </c>
      <c r="I44" s="3" t="s">
        <v>17</v>
      </c>
      <c r="J44" s="3" t="s">
        <v>26</v>
      </c>
      <c r="K44" t="str">
        <f t="shared" si="0"/>
        <v>Y</v>
      </c>
      <c r="L44" t="str">
        <f>VLOOKUP(C44,InputData!$A$4:$C$33,3,FALSE)</f>
        <v>Fiesta</v>
      </c>
    </row>
    <row r="45" spans="1:12" x14ac:dyDescent="0.25">
      <c r="A45" s="3" t="s">
        <v>65</v>
      </c>
      <c r="B45" s="5">
        <v>43181</v>
      </c>
      <c r="C45" s="3" t="s">
        <v>63</v>
      </c>
      <c r="D45" s="3">
        <v>470</v>
      </c>
      <c r="E45" s="3">
        <v>199</v>
      </c>
      <c r="F45" s="6">
        <v>61</v>
      </c>
      <c r="G45" s="3">
        <v>1</v>
      </c>
      <c r="H45" s="3" t="s">
        <v>20</v>
      </c>
      <c r="I45" s="3" t="s">
        <v>32</v>
      </c>
      <c r="J45" s="3" t="s">
        <v>15</v>
      </c>
      <c r="K45" t="str">
        <f t="shared" si="0"/>
        <v>N</v>
      </c>
      <c r="L45" t="str">
        <f>VLOOKUP(C45,InputData!$A$4:$C$33,3,FALSE)</f>
        <v>Fiesta</v>
      </c>
    </row>
    <row r="46" spans="1:12" hidden="1" x14ac:dyDescent="0.25">
      <c r="A46" s="3" t="s">
        <v>39</v>
      </c>
      <c r="B46" s="5">
        <v>43186</v>
      </c>
      <c r="C46" s="3" t="s">
        <v>63</v>
      </c>
      <c r="D46" s="3">
        <v>440</v>
      </c>
      <c r="E46" s="3">
        <v>123</v>
      </c>
      <c r="F46" s="6">
        <v>115</v>
      </c>
      <c r="G46" s="3">
        <v>0</v>
      </c>
      <c r="H46" s="3" t="s">
        <v>20</v>
      </c>
      <c r="I46" s="3" t="s">
        <v>159</v>
      </c>
      <c r="J46" s="3" t="s">
        <v>15</v>
      </c>
      <c r="K46" t="str">
        <f t="shared" si="0"/>
        <v>N</v>
      </c>
      <c r="L46" t="str">
        <f>VLOOKUP(C46,InputData!$A$4:$C$33,3,FALSE)</f>
        <v>Fiesta</v>
      </c>
    </row>
    <row r="47" spans="1:12" x14ac:dyDescent="0.25">
      <c r="A47" s="3" t="s">
        <v>36</v>
      </c>
      <c r="B47" s="5">
        <v>43222</v>
      </c>
      <c r="C47" s="3" t="s">
        <v>63</v>
      </c>
      <c r="D47" s="3">
        <v>120</v>
      </c>
      <c r="E47" s="3">
        <v>323</v>
      </c>
      <c r="F47" s="6">
        <v>150</v>
      </c>
      <c r="G47" s="3">
        <v>1</v>
      </c>
      <c r="H47" s="3" t="s">
        <v>20</v>
      </c>
      <c r="I47" s="3" t="s">
        <v>161</v>
      </c>
      <c r="J47" s="3" t="s">
        <v>15</v>
      </c>
      <c r="K47" t="str">
        <f t="shared" si="0"/>
        <v>N</v>
      </c>
      <c r="L47" t="str">
        <f>VLOOKUP(C47,InputData!$A$4:$C$33,3,FALSE)</f>
        <v>Fiesta</v>
      </c>
    </row>
    <row r="48" spans="1:12" x14ac:dyDescent="0.25">
      <c r="A48" s="3" t="s">
        <v>66</v>
      </c>
      <c r="B48" s="5">
        <v>43224</v>
      </c>
      <c r="C48" s="3" t="s">
        <v>63</v>
      </c>
      <c r="D48" s="3">
        <v>570</v>
      </c>
      <c r="E48" s="3">
        <v>134</v>
      </c>
      <c r="F48" s="6">
        <v>107</v>
      </c>
      <c r="G48" s="3">
        <v>0</v>
      </c>
      <c r="H48" s="3" t="s">
        <v>20</v>
      </c>
      <c r="I48" s="3" t="s">
        <v>161</v>
      </c>
      <c r="J48" s="3" t="s">
        <v>26</v>
      </c>
      <c r="K48" t="str">
        <f t="shared" si="0"/>
        <v>Y</v>
      </c>
      <c r="L48" t="str">
        <f>VLOOKUP(C48,InputData!$A$4:$C$33,3,FALSE)</f>
        <v>Fiesta</v>
      </c>
    </row>
    <row r="49" spans="1:12" x14ac:dyDescent="0.25">
      <c r="A49" s="3" t="s">
        <v>67</v>
      </c>
      <c r="B49" s="5">
        <v>43232</v>
      </c>
      <c r="C49" s="3" t="s">
        <v>63</v>
      </c>
      <c r="D49" s="3">
        <v>390</v>
      </c>
      <c r="E49" s="3">
        <v>27</v>
      </c>
      <c r="F49" s="6">
        <v>39</v>
      </c>
      <c r="G49" s="3">
        <v>0</v>
      </c>
      <c r="H49" s="3" t="s">
        <v>20</v>
      </c>
      <c r="I49" s="3" t="s">
        <v>161</v>
      </c>
      <c r="J49" s="3" t="s">
        <v>15</v>
      </c>
      <c r="K49" t="str">
        <f t="shared" si="0"/>
        <v>N</v>
      </c>
      <c r="L49" t="str">
        <f>VLOOKUP(C49,InputData!$A$4:$C$33,3,FALSE)</f>
        <v>Fiesta</v>
      </c>
    </row>
    <row r="50" spans="1:12" hidden="1" x14ac:dyDescent="0.25">
      <c r="A50" s="3" t="s">
        <v>36</v>
      </c>
      <c r="B50" s="5">
        <v>43147</v>
      </c>
      <c r="C50" s="3" t="s">
        <v>68</v>
      </c>
      <c r="D50" s="3">
        <v>80</v>
      </c>
      <c r="E50" s="3">
        <v>213</v>
      </c>
      <c r="F50" s="6">
        <v>58</v>
      </c>
      <c r="G50" s="3">
        <v>1</v>
      </c>
      <c r="H50" s="3" t="s">
        <v>12</v>
      </c>
      <c r="I50" s="3" t="s">
        <v>159</v>
      </c>
      <c r="J50" s="3" t="s">
        <v>13</v>
      </c>
      <c r="K50" t="str">
        <f t="shared" si="0"/>
        <v>N</v>
      </c>
      <c r="L50" t="str">
        <f>VLOOKUP(C50,InputData!$A$4:$C$33,3,FALSE)</f>
        <v>Fiesta</v>
      </c>
    </row>
    <row r="51" spans="1:12" hidden="1" x14ac:dyDescent="0.25">
      <c r="A51" s="3" t="s">
        <v>69</v>
      </c>
      <c r="B51" s="5">
        <v>43194</v>
      </c>
      <c r="C51" s="3" t="s">
        <v>68</v>
      </c>
      <c r="D51" s="3">
        <v>470</v>
      </c>
      <c r="E51" s="3">
        <v>319</v>
      </c>
      <c r="F51" s="6">
        <v>161</v>
      </c>
      <c r="G51" s="3">
        <v>0</v>
      </c>
      <c r="H51" s="3" t="s">
        <v>12</v>
      </c>
      <c r="I51" s="3" t="s">
        <v>160</v>
      </c>
      <c r="J51" s="3" t="s">
        <v>13</v>
      </c>
      <c r="K51" t="str">
        <f t="shared" si="0"/>
        <v>N</v>
      </c>
      <c r="L51" t="str">
        <f>VLOOKUP(C51,InputData!$A$4:$C$33,3,FALSE)</f>
        <v>Fiesta</v>
      </c>
    </row>
    <row r="52" spans="1:12" hidden="1" x14ac:dyDescent="0.25">
      <c r="A52" s="3" t="s">
        <v>70</v>
      </c>
      <c r="B52" s="5">
        <v>43133</v>
      </c>
      <c r="C52" s="3" t="s">
        <v>71</v>
      </c>
      <c r="D52" s="3">
        <v>230</v>
      </c>
      <c r="E52" s="3">
        <v>19</v>
      </c>
      <c r="F52" s="6">
        <v>61</v>
      </c>
      <c r="G52" s="3">
        <v>1</v>
      </c>
      <c r="H52" s="3" t="s">
        <v>20</v>
      </c>
      <c r="I52" s="3" t="s">
        <v>160</v>
      </c>
      <c r="J52" s="3" t="s">
        <v>26</v>
      </c>
      <c r="K52" t="str">
        <f t="shared" si="0"/>
        <v>Y</v>
      </c>
      <c r="L52" t="str">
        <f>VLOOKUP(C52,InputData!$A$4:$C$33,3,FALSE)</f>
        <v>Prelude</v>
      </c>
    </row>
    <row r="53" spans="1:12" hidden="1" x14ac:dyDescent="0.25">
      <c r="A53" s="3" t="s">
        <v>55</v>
      </c>
      <c r="B53" s="5">
        <v>43135</v>
      </c>
      <c r="C53" s="3" t="s">
        <v>71</v>
      </c>
      <c r="D53" s="3">
        <v>440</v>
      </c>
      <c r="E53" s="3">
        <v>337</v>
      </c>
      <c r="F53" s="6">
        <v>155</v>
      </c>
      <c r="G53" s="3">
        <v>0</v>
      </c>
      <c r="H53" s="3" t="s">
        <v>12</v>
      </c>
      <c r="I53" s="3" t="s">
        <v>160</v>
      </c>
      <c r="J53" s="3" t="s">
        <v>15</v>
      </c>
      <c r="K53" t="str">
        <f t="shared" si="0"/>
        <v>N</v>
      </c>
      <c r="L53" t="str">
        <f>VLOOKUP(C53,InputData!$A$4:$C$33,3,FALSE)</f>
        <v>Prelude</v>
      </c>
    </row>
    <row r="54" spans="1:12" x14ac:dyDescent="0.25">
      <c r="A54" s="3" t="s">
        <v>23</v>
      </c>
      <c r="B54" s="5">
        <v>43152</v>
      </c>
      <c r="C54" s="3" t="s">
        <v>71</v>
      </c>
      <c r="D54" s="3">
        <v>420</v>
      </c>
      <c r="E54" s="3">
        <v>321</v>
      </c>
      <c r="F54" s="6">
        <v>59</v>
      </c>
      <c r="G54" s="3">
        <v>1</v>
      </c>
      <c r="H54" s="3" t="s">
        <v>12</v>
      </c>
      <c r="I54" s="3" t="s">
        <v>161</v>
      </c>
      <c r="J54" s="3" t="s">
        <v>33</v>
      </c>
      <c r="K54" t="str">
        <f t="shared" si="0"/>
        <v>Y</v>
      </c>
      <c r="L54" t="str">
        <f>VLOOKUP(C54,InputData!$A$4:$C$33,3,FALSE)</f>
        <v>Prelude</v>
      </c>
    </row>
    <row r="55" spans="1:12" x14ac:dyDescent="0.25">
      <c r="A55" s="3" t="s">
        <v>72</v>
      </c>
      <c r="B55" s="5">
        <v>43178</v>
      </c>
      <c r="C55" s="3" t="s">
        <v>71</v>
      </c>
      <c r="D55" s="3">
        <v>160</v>
      </c>
      <c r="E55" s="3">
        <v>397</v>
      </c>
      <c r="F55" s="6">
        <v>88</v>
      </c>
      <c r="G55" s="3">
        <v>0</v>
      </c>
      <c r="H55" s="3" t="s">
        <v>12</v>
      </c>
      <c r="I55" s="3" t="s">
        <v>161</v>
      </c>
      <c r="J55" s="3" t="s">
        <v>13</v>
      </c>
      <c r="K55" t="str">
        <f t="shared" si="0"/>
        <v>N</v>
      </c>
      <c r="L55" t="str">
        <f>VLOOKUP(C55,InputData!$A$4:$C$33,3,FALSE)</f>
        <v>Prelude</v>
      </c>
    </row>
    <row r="56" spans="1:12" hidden="1" x14ac:dyDescent="0.25">
      <c r="A56" s="3" t="s">
        <v>73</v>
      </c>
      <c r="B56" s="5">
        <v>43208</v>
      </c>
      <c r="C56" s="3" t="s">
        <v>71</v>
      </c>
      <c r="D56" s="3">
        <v>140</v>
      </c>
      <c r="E56" s="3">
        <v>342</v>
      </c>
      <c r="F56" s="6">
        <v>63</v>
      </c>
      <c r="G56" s="3">
        <v>0</v>
      </c>
      <c r="H56" s="3" t="s">
        <v>12</v>
      </c>
      <c r="I56" s="3" t="s">
        <v>160</v>
      </c>
      <c r="J56" s="3" t="s">
        <v>13</v>
      </c>
      <c r="K56" t="str">
        <f t="shared" si="0"/>
        <v>N</v>
      </c>
      <c r="L56" t="str">
        <f>VLOOKUP(C56,InputData!$A$4:$C$33,3,FALSE)</f>
        <v>Prelude</v>
      </c>
    </row>
    <row r="57" spans="1:12" hidden="1" x14ac:dyDescent="0.25">
      <c r="A57" s="3" t="s">
        <v>74</v>
      </c>
      <c r="B57" s="5">
        <v>43220</v>
      </c>
      <c r="C57" s="3" t="s">
        <v>71</v>
      </c>
      <c r="D57" s="3">
        <v>450</v>
      </c>
      <c r="E57" s="3">
        <v>347</v>
      </c>
      <c r="F57" s="6">
        <v>111</v>
      </c>
      <c r="G57" s="3">
        <v>0</v>
      </c>
      <c r="H57" s="3" t="s">
        <v>20</v>
      </c>
      <c r="I57" s="3" t="s">
        <v>160</v>
      </c>
      <c r="J57" s="3" t="s">
        <v>15</v>
      </c>
      <c r="K57" t="str">
        <f t="shared" si="0"/>
        <v>N</v>
      </c>
      <c r="L57" t="str">
        <f>VLOOKUP(C57,InputData!$A$4:$C$33,3,FALSE)</f>
        <v>Prelude</v>
      </c>
    </row>
    <row r="58" spans="1:12" hidden="1" x14ac:dyDescent="0.25">
      <c r="A58" s="3" t="s">
        <v>75</v>
      </c>
      <c r="B58" s="5">
        <v>43150</v>
      </c>
      <c r="C58" s="3" t="s">
        <v>76</v>
      </c>
      <c r="D58" s="3">
        <v>500</v>
      </c>
      <c r="E58" s="3">
        <v>44</v>
      </c>
      <c r="F58" s="6">
        <v>81</v>
      </c>
      <c r="G58" s="3">
        <v>0</v>
      </c>
      <c r="H58" s="3" t="s">
        <v>20</v>
      </c>
      <c r="I58" s="3" t="s">
        <v>159</v>
      </c>
      <c r="J58" s="3" t="s">
        <v>15</v>
      </c>
      <c r="K58" t="str">
        <f t="shared" si="0"/>
        <v>N</v>
      </c>
      <c r="L58" t="str">
        <f>VLOOKUP(C58,InputData!$A$4:$C$33,3,FALSE)</f>
        <v>Fiesta</v>
      </c>
    </row>
    <row r="59" spans="1:12" hidden="1" x14ac:dyDescent="0.25">
      <c r="A59" s="3" t="s">
        <v>23</v>
      </c>
      <c r="B59" s="5">
        <v>43190</v>
      </c>
      <c r="C59" s="3" t="s">
        <v>77</v>
      </c>
      <c r="D59" s="3">
        <v>490</v>
      </c>
      <c r="E59" s="3">
        <v>84</v>
      </c>
      <c r="F59" s="6">
        <v>110</v>
      </c>
      <c r="G59" s="3">
        <v>0</v>
      </c>
      <c r="H59" s="3" t="s">
        <v>20</v>
      </c>
      <c r="I59" s="3" t="s">
        <v>160</v>
      </c>
      <c r="J59" s="3" t="s">
        <v>15</v>
      </c>
      <c r="K59" t="str">
        <f t="shared" si="0"/>
        <v>N</v>
      </c>
      <c r="L59" t="str">
        <f>VLOOKUP(C59,InputData!$A$4:$C$33,3,FALSE)</f>
        <v>Fusion</v>
      </c>
    </row>
    <row r="60" spans="1:12" x14ac:dyDescent="0.25">
      <c r="A60" s="3" t="s">
        <v>78</v>
      </c>
      <c r="B60" s="5">
        <v>43191</v>
      </c>
      <c r="C60" s="3" t="s">
        <v>77</v>
      </c>
      <c r="D60" s="3">
        <v>170</v>
      </c>
      <c r="E60" s="3">
        <v>19</v>
      </c>
      <c r="F60" s="6">
        <v>76</v>
      </c>
      <c r="G60" s="3">
        <v>1</v>
      </c>
      <c r="H60" s="3" t="s">
        <v>20</v>
      </c>
      <c r="I60" s="3" t="s">
        <v>32</v>
      </c>
      <c r="J60" s="3" t="s">
        <v>15</v>
      </c>
      <c r="K60" t="str">
        <f t="shared" si="0"/>
        <v>N</v>
      </c>
      <c r="L60" t="str">
        <f>VLOOKUP(C60,InputData!$A$4:$C$33,3,FALSE)</f>
        <v>Fusion</v>
      </c>
    </row>
    <row r="61" spans="1:12" x14ac:dyDescent="0.25">
      <c r="A61" s="3" t="s">
        <v>79</v>
      </c>
      <c r="B61" s="5">
        <v>43207</v>
      </c>
      <c r="C61" s="3" t="s">
        <v>77</v>
      </c>
      <c r="D61" s="3">
        <v>250</v>
      </c>
      <c r="E61" s="3">
        <v>39</v>
      </c>
      <c r="F61" s="6">
        <v>96</v>
      </c>
      <c r="G61" s="3">
        <v>0</v>
      </c>
      <c r="H61" s="3" t="s">
        <v>20</v>
      </c>
      <c r="I61" s="3" t="s">
        <v>161</v>
      </c>
      <c r="J61" s="3" t="s">
        <v>15</v>
      </c>
      <c r="K61" t="str">
        <f t="shared" si="0"/>
        <v>N</v>
      </c>
      <c r="L61" t="str">
        <f>VLOOKUP(C61,InputData!$A$4:$C$33,3,FALSE)</f>
        <v>Fusion</v>
      </c>
    </row>
    <row r="62" spans="1:12" hidden="1" x14ac:dyDescent="0.25">
      <c r="A62" s="3" t="s">
        <v>70</v>
      </c>
      <c r="B62" s="5">
        <v>43218</v>
      </c>
      <c r="C62" s="3" t="s">
        <v>77</v>
      </c>
      <c r="D62" s="3">
        <v>140</v>
      </c>
      <c r="E62" s="3">
        <v>296</v>
      </c>
      <c r="F62" s="6">
        <v>117</v>
      </c>
      <c r="G62" s="3">
        <v>1</v>
      </c>
      <c r="H62" s="3" t="s">
        <v>20</v>
      </c>
      <c r="I62" s="3" t="s">
        <v>160</v>
      </c>
      <c r="J62" s="3" t="s">
        <v>26</v>
      </c>
      <c r="K62" t="str">
        <f t="shared" si="0"/>
        <v>Y</v>
      </c>
      <c r="L62" t="str">
        <f>VLOOKUP(C62,InputData!$A$4:$C$33,3,FALSE)</f>
        <v>Fusion</v>
      </c>
    </row>
    <row r="63" spans="1:12" x14ac:dyDescent="0.25">
      <c r="A63" s="3" t="s">
        <v>25</v>
      </c>
      <c r="B63" s="5">
        <v>43132</v>
      </c>
      <c r="C63" s="3" t="s">
        <v>80</v>
      </c>
      <c r="D63" s="3">
        <v>520</v>
      </c>
      <c r="E63" s="3">
        <v>8</v>
      </c>
      <c r="F63" s="6">
        <v>67</v>
      </c>
      <c r="G63" s="3">
        <v>0</v>
      </c>
      <c r="H63" s="3" t="s">
        <v>12</v>
      </c>
      <c r="I63" s="3" t="s">
        <v>32</v>
      </c>
      <c r="J63" s="3" t="s">
        <v>13</v>
      </c>
      <c r="K63" t="str">
        <f t="shared" si="0"/>
        <v>N</v>
      </c>
      <c r="L63" t="str">
        <f>VLOOKUP(C63,InputData!$A$4:$C$33,3,FALSE)</f>
        <v>Prelude</v>
      </c>
    </row>
    <row r="64" spans="1:12" x14ac:dyDescent="0.25">
      <c r="A64" s="3" t="s">
        <v>81</v>
      </c>
      <c r="B64" s="5">
        <v>43136</v>
      </c>
      <c r="C64" s="3" t="s">
        <v>80</v>
      </c>
      <c r="D64" s="3">
        <v>570</v>
      </c>
      <c r="E64" s="3">
        <v>13</v>
      </c>
      <c r="F64" s="6">
        <v>111</v>
      </c>
      <c r="G64" s="3">
        <v>0</v>
      </c>
      <c r="H64" s="3" t="s">
        <v>12</v>
      </c>
      <c r="I64" s="3" t="s">
        <v>161</v>
      </c>
      <c r="J64" s="3" t="s">
        <v>15</v>
      </c>
      <c r="K64" t="str">
        <f t="shared" si="0"/>
        <v>N</v>
      </c>
      <c r="L64" t="str">
        <f>VLOOKUP(C64,InputData!$A$4:$C$33,3,FALSE)</f>
        <v>Prelude</v>
      </c>
    </row>
    <row r="65" spans="1:12" hidden="1" x14ac:dyDescent="0.25">
      <c r="A65" s="3" t="s">
        <v>36</v>
      </c>
      <c r="B65" s="5">
        <v>43177</v>
      </c>
      <c r="C65" s="3" t="s">
        <v>80</v>
      </c>
      <c r="D65" s="3">
        <v>100</v>
      </c>
      <c r="E65" s="3">
        <v>98</v>
      </c>
      <c r="F65" s="6">
        <v>80</v>
      </c>
      <c r="G65" s="3">
        <v>1</v>
      </c>
      <c r="H65" s="3" t="s">
        <v>20</v>
      </c>
      <c r="I65" s="3" t="s">
        <v>159</v>
      </c>
      <c r="J65" s="3" t="s">
        <v>26</v>
      </c>
      <c r="K65" t="str">
        <f t="shared" si="0"/>
        <v>Y</v>
      </c>
      <c r="L65" t="str">
        <f>VLOOKUP(C65,InputData!$A$4:$C$33,3,FALSE)</f>
        <v>Prelude</v>
      </c>
    </row>
    <row r="66" spans="1:12" hidden="1" x14ac:dyDescent="0.25">
      <c r="A66" s="3" t="s">
        <v>82</v>
      </c>
      <c r="B66" s="5">
        <v>43181</v>
      </c>
      <c r="C66" s="3" t="s">
        <v>80</v>
      </c>
      <c r="D66" s="3">
        <v>160</v>
      </c>
      <c r="E66" s="3">
        <v>324</v>
      </c>
      <c r="F66" s="6">
        <v>48</v>
      </c>
      <c r="G66" s="3">
        <v>1</v>
      </c>
      <c r="H66" s="3" t="s">
        <v>12</v>
      </c>
      <c r="I66" s="3" t="s">
        <v>160</v>
      </c>
      <c r="J66" s="3" t="s">
        <v>15</v>
      </c>
      <c r="K66" t="str">
        <f t="shared" si="0"/>
        <v>N</v>
      </c>
      <c r="L66" t="str">
        <f>VLOOKUP(C66,InputData!$A$4:$C$33,3,FALSE)</f>
        <v>Prelude</v>
      </c>
    </row>
    <row r="67" spans="1:12" hidden="1" x14ac:dyDescent="0.25">
      <c r="A67" s="3" t="s">
        <v>83</v>
      </c>
      <c r="B67" s="5">
        <v>43186</v>
      </c>
      <c r="C67" s="3" t="s">
        <v>80</v>
      </c>
      <c r="D67" s="3">
        <v>130</v>
      </c>
      <c r="E67" s="3">
        <v>27</v>
      </c>
      <c r="F67" s="6">
        <v>80</v>
      </c>
      <c r="G67" s="3">
        <v>1</v>
      </c>
      <c r="H67" s="3" t="s">
        <v>20</v>
      </c>
      <c r="I67" s="3" t="s">
        <v>17</v>
      </c>
      <c r="J67" s="3" t="s">
        <v>15</v>
      </c>
      <c r="K67" t="str">
        <f t="shared" si="0"/>
        <v>N</v>
      </c>
      <c r="L67" t="str">
        <f>VLOOKUP(C67,InputData!$A$4:$C$33,3,FALSE)</f>
        <v>Prelude</v>
      </c>
    </row>
    <row r="68" spans="1:12" hidden="1" x14ac:dyDescent="0.25">
      <c r="A68" s="3" t="s">
        <v>84</v>
      </c>
      <c r="B68" s="5">
        <v>43188</v>
      </c>
      <c r="C68" s="3" t="s">
        <v>80</v>
      </c>
      <c r="D68" s="3">
        <v>550</v>
      </c>
      <c r="E68" s="3">
        <v>319</v>
      </c>
      <c r="F68" s="6">
        <v>132</v>
      </c>
      <c r="G68" s="3">
        <v>0</v>
      </c>
      <c r="H68" s="3" t="s">
        <v>12</v>
      </c>
      <c r="I68" s="3" t="s">
        <v>160</v>
      </c>
      <c r="J68" s="3" t="s">
        <v>15</v>
      </c>
      <c r="K68" t="str">
        <f t="shared" ref="K68:K121" si="1">IF(OR(J68="Damage",J68="Repair"),"Y","N")</f>
        <v>N</v>
      </c>
      <c r="L68" t="str">
        <f>VLOOKUP(C68,InputData!$A$4:$C$33,3,FALSE)</f>
        <v>Prelude</v>
      </c>
    </row>
    <row r="69" spans="1:12" hidden="1" x14ac:dyDescent="0.25">
      <c r="A69" s="3" t="s">
        <v>14</v>
      </c>
      <c r="B69" s="5">
        <v>43195</v>
      </c>
      <c r="C69" s="3" t="s">
        <v>80</v>
      </c>
      <c r="D69" s="3">
        <v>290</v>
      </c>
      <c r="E69" s="3">
        <v>333</v>
      </c>
      <c r="F69" s="6">
        <v>130</v>
      </c>
      <c r="G69" s="3">
        <v>0</v>
      </c>
      <c r="H69" s="3" t="s">
        <v>12</v>
      </c>
      <c r="I69" s="3" t="s">
        <v>17</v>
      </c>
      <c r="J69" s="3" t="s">
        <v>15</v>
      </c>
      <c r="K69" t="str">
        <f t="shared" si="1"/>
        <v>N</v>
      </c>
      <c r="L69" t="str">
        <f>VLOOKUP(C69,InputData!$A$4:$C$33,3,FALSE)</f>
        <v>Prelude</v>
      </c>
    </row>
    <row r="70" spans="1:12" hidden="1" x14ac:dyDescent="0.25">
      <c r="A70" s="3" t="s">
        <v>85</v>
      </c>
      <c r="B70" s="5">
        <v>43210</v>
      </c>
      <c r="C70" s="3" t="s">
        <v>80</v>
      </c>
      <c r="D70" s="3">
        <v>550</v>
      </c>
      <c r="E70" s="3">
        <v>56</v>
      </c>
      <c r="F70" s="6">
        <v>104</v>
      </c>
      <c r="G70" s="3">
        <v>1</v>
      </c>
      <c r="H70" s="3" t="s">
        <v>12</v>
      </c>
      <c r="I70" s="3" t="s">
        <v>17</v>
      </c>
      <c r="J70" s="3" t="s">
        <v>15</v>
      </c>
      <c r="K70" t="str">
        <f t="shared" si="1"/>
        <v>N</v>
      </c>
      <c r="L70" t="str">
        <f>VLOOKUP(C70,InputData!$A$4:$C$33,3,FALSE)</f>
        <v>Prelude</v>
      </c>
    </row>
    <row r="71" spans="1:12" hidden="1" x14ac:dyDescent="0.25">
      <c r="A71" s="3" t="s">
        <v>86</v>
      </c>
      <c r="B71" s="5">
        <v>43138</v>
      </c>
      <c r="C71" s="3" t="s">
        <v>87</v>
      </c>
      <c r="D71" s="3">
        <v>520</v>
      </c>
      <c r="E71" s="3">
        <v>245</v>
      </c>
      <c r="F71" s="6">
        <v>161</v>
      </c>
      <c r="G71" s="3">
        <v>0</v>
      </c>
      <c r="H71" s="3" t="s">
        <v>20</v>
      </c>
      <c r="I71" s="3" t="s">
        <v>17</v>
      </c>
      <c r="J71" s="3" t="s">
        <v>13</v>
      </c>
      <c r="K71" t="str">
        <f t="shared" si="1"/>
        <v>N</v>
      </c>
      <c r="L71" t="str">
        <f>VLOOKUP(C71,InputData!$A$4:$C$33,3,FALSE)</f>
        <v>Prelude</v>
      </c>
    </row>
    <row r="72" spans="1:12" x14ac:dyDescent="0.25">
      <c r="A72" s="3" t="s">
        <v>10</v>
      </c>
      <c r="B72" s="5">
        <v>43181</v>
      </c>
      <c r="C72" s="3" t="s">
        <v>87</v>
      </c>
      <c r="D72" s="3">
        <v>130</v>
      </c>
      <c r="E72" s="3">
        <v>51</v>
      </c>
      <c r="F72" s="6">
        <v>73</v>
      </c>
      <c r="G72" s="3">
        <v>0</v>
      </c>
      <c r="H72" s="3" t="s">
        <v>12</v>
      </c>
      <c r="I72" s="3" t="s">
        <v>161</v>
      </c>
      <c r="J72" s="3" t="s">
        <v>13</v>
      </c>
      <c r="K72" t="str">
        <f t="shared" si="1"/>
        <v>N</v>
      </c>
      <c r="L72" t="str">
        <f>VLOOKUP(C72,InputData!$A$4:$C$33,3,FALSE)</f>
        <v>Prelude</v>
      </c>
    </row>
    <row r="73" spans="1:12" hidden="1" x14ac:dyDescent="0.25">
      <c r="A73" s="3" t="s">
        <v>88</v>
      </c>
      <c r="B73" s="5">
        <v>43191</v>
      </c>
      <c r="C73" s="3" t="s">
        <v>87</v>
      </c>
      <c r="D73" s="3">
        <v>220</v>
      </c>
      <c r="E73" s="3">
        <v>344</v>
      </c>
      <c r="F73" s="6">
        <v>140</v>
      </c>
      <c r="G73" s="3">
        <v>1</v>
      </c>
      <c r="H73" s="3" t="s">
        <v>12</v>
      </c>
      <c r="I73" s="3" t="s">
        <v>160</v>
      </c>
      <c r="J73" s="3" t="s">
        <v>13</v>
      </c>
      <c r="K73" t="str">
        <f t="shared" si="1"/>
        <v>N</v>
      </c>
      <c r="L73" t="str">
        <f>VLOOKUP(C73,InputData!$A$4:$C$33,3,FALSE)</f>
        <v>Prelude</v>
      </c>
    </row>
    <row r="74" spans="1:12" x14ac:dyDescent="0.25">
      <c r="A74" s="3" t="s">
        <v>70</v>
      </c>
      <c r="B74" s="5">
        <v>43205</v>
      </c>
      <c r="C74" s="3" t="s">
        <v>87</v>
      </c>
      <c r="D74" s="3">
        <v>200</v>
      </c>
      <c r="E74" s="3">
        <v>300</v>
      </c>
      <c r="F74" s="6">
        <v>126</v>
      </c>
      <c r="G74" s="3">
        <v>0</v>
      </c>
      <c r="H74" s="3" t="s">
        <v>12</v>
      </c>
      <c r="I74" s="3" t="s">
        <v>161</v>
      </c>
      <c r="J74" s="3" t="s">
        <v>13</v>
      </c>
      <c r="K74" t="str">
        <f t="shared" si="1"/>
        <v>N</v>
      </c>
      <c r="L74" t="str">
        <f>VLOOKUP(C74,InputData!$A$4:$C$33,3,FALSE)</f>
        <v>Prelude</v>
      </c>
    </row>
    <row r="75" spans="1:12" x14ac:dyDescent="0.25">
      <c r="A75" s="3" t="s">
        <v>39</v>
      </c>
      <c r="B75" s="5">
        <v>43206</v>
      </c>
      <c r="C75" s="3" t="s">
        <v>87</v>
      </c>
      <c r="D75" s="3">
        <v>380</v>
      </c>
      <c r="E75" s="3">
        <v>137</v>
      </c>
      <c r="F75" s="6">
        <v>76</v>
      </c>
      <c r="G75" s="3">
        <v>0</v>
      </c>
      <c r="H75" s="3" t="s">
        <v>12</v>
      </c>
      <c r="I75" s="3" t="s">
        <v>161</v>
      </c>
      <c r="J75" s="3" t="s">
        <v>13</v>
      </c>
      <c r="K75" t="str">
        <f t="shared" si="1"/>
        <v>N</v>
      </c>
      <c r="L75" t="str">
        <f>VLOOKUP(C75,InputData!$A$4:$C$33,3,FALSE)</f>
        <v>Prelude</v>
      </c>
    </row>
    <row r="76" spans="1:12" x14ac:dyDescent="0.25">
      <c r="A76" s="3" t="s">
        <v>89</v>
      </c>
      <c r="B76" s="5">
        <v>43222</v>
      </c>
      <c r="C76" s="3" t="s">
        <v>87</v>
      </c>
      <c r="D76" s="3">
        <v>140</v>
      </c>
      <c r="E76" s="3">
        <v>182</v>
      </c>
      <c r="F76" s="6">
        <v>87</v>
      </c>
      <c r="G76" s="3">
        <v>1</v>
      </c>
      <c r="H76" s="3" t="s">
        <v>12</v>
      </c>
      <c r="I76" s="3" t="s">
        <v>161</v>
      </c>
      <c r="J76" s="3" t="s">
        <v>15</v>
      </c>
      <c r="K76" t="str">
        <f t="shared" si="1"/>
        <v>N</v>
      </c>
      <c r="L76" t="str">
        <f>VLOOKUP(C76,InputData!$A$4:$C$33,3,FALSE)</f>
        <v>Prelude</v>
      </c>
    </row>
    <row r="77" spans="1:12" hidden="1" x14ac:dyDescent="0.25">
      <c r="A77" s="3" t="s">
        <v>14</v>
      </c>
      <c r="B77" s="5">
        <v>43132</v>
      </c>
      <c r="C77" s="3" t="s">
        <v>90</v>
      </c>
      <c r="D77" s="3">
        <v>450</v>
      </c>
      <c r="E77" s="3">
        <v>58</v>
      </c>
      <c r="F77" s="6">
        <v>93</v>
      </c>
      <c r="G77" s="3">
        <v>1</v>
      </c>
      <c r="H77" s="3" t="s">
        <v>20</v>
      </c>
      <c r="I77" s="3" t="s">
        <v>160</v>
      </c>
      <c r="J77" s="3" t="s">
        <v>15</v>
      </c>
      <c r="K77" t="str">
        <f t="shared" si="1"/>
        <v>N</v>
      </c>
      <c r="L77" t="str">
        <f>VLOOKUP(C77,InputData!$A$4:$C$33,3,FALSE)</f>
        <v>Prelude</v>
      </c>
    </row>
    <row r="78" spans="1:12" x14ac:dyDescent="0.25">
      <c r="A78" s="3" t="s">
        <v>30</v>
      </c>
      <c r="B78" s="5">
        <v>43134</v>
      </c>
      <c r="C78" s="3" t="s">
        <v>90</v>
      </c>
      <c r="D78" s="3">
        <v>390</v>
      </c>
      <c r="E78" s="3">
        <v>387</v>
      </c>
      <c r="F78" s="6">
        <v>138</v>
      </c>
      <c r="G78" s="3">
        <v>0</v>
      </c>
      <c r="H78" s="3" t="s">
        <v>12</v>
      </c>
      <c r="I78" s="3" t="s">
        <v>161</v>
      </c>
      <c r="J78" s="3" t="s">
        <v>13</v>
      </c>
      <c r="K78" t="str">
        <f t="shared" si="1"/>
        <v>N</v>
      </c>
      <c r="L78" t="str">
        <f>VLOOKUP(C78,InputData!$A$4:$C$33,3,FALSE)</f>
        <v>Prelude</v>
      </c>
    </row>
    <row r="79" spans="1:12" hidden="1" x14ac:dyDescent="0.25">
      <c r="A79" s="3" t="s">
        <v>91</v>
      </c>
      <c r="B79" s="5">
        <v>43144</v>
      </c>
      <c r="C79" s="3" t="s">
        <v>90</v>
      </c>
      <c r="D79" s="3">
        <v>130</v>
      </c>
      <c r="E79" s="3">
        <v>247</v>
      </c>
      <c r="F79" s="6">
        <v>151</v>
      </c>
      <c r="G79" s="3">
        <v>0</v>
      </c>
      <c r="H79" s="3" t="s">
        <v>20</v>
      </c>
      <c r="I79" s="3" t="s">
        <v>17</v>
      </c>
      <c r="J79" s="3" t="s">
        <v>15</v>
      </c>
      <c r="K79" t="str">
        <f t="shared" si="1"/>
        <v>N</v>
      </c>
      <c r="L79" t="str">
        <f>VLOOKUP(C79,InputData!$A$4:$C$33,3,FALSE)</f>
        <v>Prelude</v>
      </c>
    </row>
    <row r="80" spans="1:12" x14ac:dyDescent="0.25">
      <c r="A80" s="3" t="s">
        <v>92</v>
      </c>
      <c r="B80" s="5">
        <v>43172</v>
      </c>
      <c r="C80" s="3" t="s">
        <v>90</v>
      </c>
      <c r="D80" s="3">
        <v>500</v>
      </c>
      <c r="E80" s="3">
        <v>311</v>
      </c>
      <c r="F80" s="6">
        <v>49</v>
      </c>
      <c r="G80" s="3">
        <v>1</v>
      </c>
      <c r="H80" s="3" t="s">
        <v>12</v>
      </c>
      <c r="I80" s="3" t="s">
        <v>161</v>
      </c>
      <c r="J80" s="3" t="s">
        <v>26</v>
      </c>
      <c r="K80" t="str">
        <f t="shared" si="1"/>
        <v>Y</v>
      </c>
      <c r="L80" t="str">
        <f>VLOOKUP(C80,InputData!$A$4:$C$33,3,FALSE)</f>
        <v>Prelude</v>
      </c>
    </row>
    <row r="81" spans="1:12" hidden="1" x14ac:dyDescent="0.25">
      <c r="A81" s="3" t="s">
        <v>93</v>
      </c>
      <c r="B81" s="5">
        <v>43199</v>
      </c>
      <c r="C81" s="3" t="s">
        <v>90</v>
      </c>
      <c r="D81" s="3">
        <v>260</v>
      </c>
      <c r="E81" s="3">
        <v>68</v>
      </c>
      <c r="F81" s="6">
        <v>147</v>
      </c>
      <c r="G81" s="3">
        <v>0</v>
      </c>
      <c r="H81" s="3" t="s">
        <v>12</v>
      </c>
      <c r="I81" s="3" t="s">
        <v>17</v>
      </c>
      <c r="J81" s="3" t="s">
        <v>13</v>
      </c>
      <c r="K81" t="str">
        <f t="shared" si="1"/>
        <v>N</v>
      </c>
      <c r="L81" t="str">
        <f>VLOOKUP(C81,InputData!$A$4:$C$33,3,FALSE)</f>
        <v>Prelude</v>
      </c>
    </row>
    <row r="82" spans="1:12" x14ac:dyDescent="0.25">
      <c r="A82" s="3" t="s">
        <v>94</v>
      </c>
      <c r="B82" s="5">
        <v>43204</v>
      </c>
      <c r="C82" s="3" t="s">
        <v>90</v>
      </c>
      <c r="D82" s="3">
        <v>510</v>
      </c>
      <c r="E82" s="3">
        <v>265</v>
      </c>
      <c r="F82" s="6">
        <v>106</v>
      </c>
      <c r="G82" s="3">
        <v>1</v>
      </c>
      <c r="H82" s="3" t="s">
        <v>20</v>
      </c>
      <c r="I82" s="3" t="s">
        <v>161</v>
      </c>
      <c r="J82" s="3" t="s">
        <v>26</v>
      </c>
      <c r="K82" t="str">
        <f t="shared" si="1"/>
        <v>Y</v>
      </c>
      <c r="L82" t="str">
        <f>VLOOKUP(C82,InputData!$A$4:$C$33,3,FALSE)</f>
        <v>Prelude</v>
      </c>
    </row>
    <row r="83" spans="1:12" hidden="1" x14ac:dyDescent="0.25">
      <c r="A83" s="3" t="s">
        <v>95</v>
      </c>
      <c r="B83" s="5">
        <v>43221</v>
      </c>
      <c r="C83" s="3" t="s">
        <v>90</v>
      </c>
      <c r="D83" s="3">
        <v>130</v>
      </c>
      <c r="E83" s="3">
        <v>350</v>
      </c>
      <c r="F83" s="6">
        <v>60</v>
      </c>
      <c r="G83" s="3">
        <v>0</v>
      </c>
      <c r="H83" s="3" t="s">
        <v>12</v>
      </c>
      <c r="I83" s="3" t="s">
        <v>17</v>
      </c>
      <c r="J83" s="3" t="s">
        <v>13</v>
      </c>
      <c r="K83" t="str">
        <f t="shared" si="1"/>
        <v>N</v>
      </c>
      <c r="L83" t="str">
        <f>VLOOKUP(C83,InputData!$A$4:$C$33,3,FALSE)</f>
        <v>Prelude</v>
      </c>
    </row>
    <row r="84" spans="1:12" hidden="1" x14ac:dyDescent="0.25">
      <c r="A84" s="3" t="s">
        <v>70</v>
      </c>
      <c r="B84" s="5">
        <v>43142</v>
      </c>
      <c r="C84" s="3" t="s">
        <v>96</v>
      </c>
      <c r="D84" s="3">
        <v>80</v>
      </c>
      <c r="E84" s="3">
        <v>24</v>
      </c>
      <c r="F84" s="6">
        <v>160</v>
      </c>
      <c r="G84" s="3">
        <v>0</v>
      </c>
      <c r="H84" s="3" t="s">
        <v>12</v>
      </c>
      <c r="I84" s="3" t="s">
        <v>160</v>
      </c>
      <c r="J84" s="3" t="s">
        <v>13</v>
      </c>
      <c r="K84" t="str">
        <f t="shared" si="1"/>
        <v>N</v>
      </c>
      <c r="L84" t="str">
        <f>VLOOKUP(C84,InputData!$A$4:$C$33,3,FALSE)</f>
        <v>Prelude</v>
      </c>
    </row>
    <row r="85" spans="1:12" hidden="1" x14ac:dyDescent="0.25">
      <c r="A85" s="3" t="s">
        <v>25</v>
      </c>
      <c r="B85" s="5">
        <v>43150</v>
      </c>
      <c r="C85" s="3" t="s">
        <v>96</v>
      </c>
      <c r="D85" s="3">
        <v>90</v>
      </c>
      <c r="E85" s="3">
        <v>56</v>
      </c>
      <c r="F85" s="6">
        <v>92</v>
      </c>
      <c r="G85" s="3">
        <v>0</v>
      </c>
      <c r="H85" s="3" t="s">
        <v>20</v>
      </c>
      <c r="I85" s="3" t="s">
        <v>160</v>
      </c>
      <c r="J85" s="3" t="s">
        <v>15</v>
      </c>
      <c r="K85" t="str">
        <f t="shared" si="1"/>
        <v>N</v>
      </c>
      <c r="L85" t="str">
        <f>VLOOKUP(C85,InputData!$A$4:$C$33,3,FALSE)</f>
        <v>Prelude</v>
      </c>
    </row>
    <row r="86" spans="1:12" hidden="1" x14ac:dyDescent="0.25">
      <c r="A86" s="3" t="s">
        <v>81</v>
      </c>
      <c r="B86" s="5">
        <v>43162</v>
      </c>
      <c r="C86" s="3" t="s">
        <v>96</v>
      </c>
      <c r="D86" s="3">
        <v>130</v>
      </c>
      <c r="E86" s="3">
        <v>263</v>
      </c>
      <c r="F86" s="6">
        <v>77</v>
      </c>
      <c r="G86" s="3">
        <v>0</v>
      </c>
      <c r="H86" s="3" t="s">
        <v>12</v>
      </c>
      <c r="I86" s="3" t="s">
        <v>160</v>
      </c>
      <c r="J86" s="3" t="s">
        <v>26</v>
      </c>
      <c r="K86" t="str">
        <f t="shared" si="1"/>
        <v>Y</v>
      </c>
      <c r="L86" t="str">
        <f>VLOOKUP(C86,InputData!$A$4:$C$33,3,FALSE)</f>
        <v>Prelude</v>
      </c>
    </row>
    <row r="87" spans="1:12" hidden="1" x14ac:dyDescent="0.25">
      <c r="A87" s="3" t="s">
        <v>25</v>
      </c>
      <c r="B87" s="5">
        <v>43203</v>
      </c>
      <c r="C87" s="3" t="s">
        <v>96</v>
      </c>
      <c r="D87" s="3">
        <v>520</v>
      </c>
      <c r="E87" s="3">
        <v>70</v>
      </c>
      <c r="F87" s="6">
        <v>63</v>
      </c>
      <c r="G87" s="3">
        <v>0</v>
      </c>
      <c r="H87" s="3" t="s">
        <v>20</v>
      </c>
      <c r="I87" s="3" t="s">
        <v>159</v>
      </c>
      <c r="J87" s="3" t="s">
        <v>26</v>
      </c>
      <c r="K87" t="str">
        <f t="shared" si="1"/>
        <v>Y</v>
      </c>
      <c r="L87" t="str">
        <f>VLOOKUP(C87,InputData!$A$4:$C$33,3,FALSE)</f>
        <v>Prelude</v>
      </c>
    </row>
    <row r="88" spans="1:12" hidden="1" x14ac:dyDescent="0.25">
      <c r="A88" s="3" t="s">
        <v>97</v>
      </c>
      <c r="B88" s="5">
        <v>43221</v>
      </c>
      <c r="C88" s="3" t="s">
        <v>96</v>
      </c>
      <c r="D88" s="3">
        <v>520</v>
      </c>
      <c r="E88" s="3">
        <v>53</v>
      </c>
      <c r="F88" s="6">
        <v>54</v>
      </c>
      <c r="G88" s="3">
        <v>0</v>
      </c>
      <c r="H88" s="3" t="s">
        <v>20</v>
      </c>
      <c r="I88" s="3" t="s">
        <v>17</v>
      </c>
      <c r="J88" s="3" t="s">
        <v>13</v>
      </c>
      <c r="K88" t="str">
        <f t="shared" si="1"/>
        <v>N</v>
      </c>
      <c r="L88" t="str">
        <f>VLOOKUP(C88,InputData!$A$4:$C$33,3,FALSE)</f>
        <v>Prelude</v>
      </c>
    </row>
    <row r="89" spans="1:12" x14ac:dyDescent="0.25">
      <c r="A89" s="3" t="s">
        <v>98</v>
      </c>
      <c r="B89" s="5">
        <v>43134</v>
      </c>
      <c r="C89" s="3" t="s">
        <v>99</v>
      </c>
      <c r="D89" s="3">
        <v>230</v>
      </c>
      <c r="E89" s="3">
        <v>236</v>
      </c>
      <c r="F89" s="6">
        <v>41</v>
      </c>
      <c r="G89" s="3">
        <v>0</v>
      </c>
      <c r="H89" s="3" t="s">
        <v>20</v>
      </c>
      <c r="I89" s="3" t="s">
        <v>161</v>
      </c>
      <c r="J89" s="3" t="s">
        <v>15</v>
      </c>
      <c r="K89" t="str">
        <f t="shared" si="1"/>
        <v>N</v>
      </c>
      <c r="L89" t="str">
        <f>VLOOKUP(C89,InputData!$A$4:$C$33,3,FALSE)</f>
        <v>Prelude</v>
      </c>
    </row>
    <row r="90" spans="1:12" x14ac:dyDescent="0.25">
      <c r="A90" s="3" t="s">
        <v>81</v>
      </c>
      <c r="B90" s="5">
        <v>43139</v>
      </c>
      <c r="C90" s="3" t="s">
        <v>99</v>
      </c>
      <c r="D90" s="3">
        <v>500</v>
      </c>
      <c r="E90" s="3">
        <v>80</v>
      </c>
      <c r="F90" s="6">
        <v>59</v>
      </c>
      <c r="G90" s="3">
        <v>0</v>
      </c>
      <c r="H90" s="3" t="s">
        <v>12</v>
      </c>
      <c r="I90" s="3" t="s">
        <v>32</v>
      </c>
      <c r="J90" s="3" t="s">
        <v>33</v>
      </c>
      <c r="K90" t="str">
        <f t="shared" si="1"/>
        <v>Y</v>
      </c>
      <c r="L90" t="str">
        <f>VLOOKUP(C90,InputData!$A$4:$C$33,3,FALSE)</f>
        <v>Prelude</v>
      </c>
    </row>
    <row r="91" spans="1:12" hidden="1" x14ac:dyDescent="0.25">
      <c r="A91" s="3" t="s">
        <v>100</v>
      </c>
      <c r="B91" s="5">
        <v>43197</v>
      </c>
      <c r="C91" s="3" t="s">
        <v>99</v>
      </c>
      <c r="D91" s="3">
        <v>560</v>
      </c>
      <c r="E91" s="3">
        <v>17</v>
      </c>
      <c r="F91" s="6">
        <v>76</v>
      </c>
      <c r="G91" s="3">
        <v>1</v>
      </c>
      <c r="H91" s="3" t="s">
        <v>12</v>
      </c>
      <c r="I91" s="3" t="s">
        <v>160</v>
      </c>
      <c r="J91" s="3" t="s">
        <v>15</v>
      </c>
      <c r="K91" t="str">
        <f t="shared" si="1"/>
        <v>N</v>
      </c>
      <c r="L91" t="str">
        <f>VLOOKUP(C91,InputData!$A$4:$C$33,3,FALSE)</f>
        <v>Prelude</v>
      </c>
    </row>
    <row r="92" spans="1:12" hidden="1" x14ac:dyDescent="0.25">
      <c r="A92" s="3" t="s">
        <v>101</v>
      </c>
      <c r="B92" s="5">
        <v>43199</v>
      </c>
      <c r="C92" s="3" t="s">
        <v>99</v>
      </c>
      <c r="D92" s="3">
        <v>160</v>
      </c>
      <c r="E92" s="3">
        <v>360</v>
      </c>
      <c r="F92" s="6">
        <v>120</v>
      </c>
      <c r="G92" s="3">
        <v>0</v>
      </c>
      <c r="H92" s="3" t="s">
        <v>12</v>
      </c>
      <c r="I92" s="3" t="s">
        <v>160</v>
      </c>
      <c r="J92" s="3" t="s">
        <v>15</v>
      </c>
      <c r="K92" t="str">
        <f t="shared" si="1"/>
        <v>N</v>
      </c>
      <c r="L92" t="str">
        <f>VLOOKUP(C92,InputData!$A$4:$C$33,3,FALSE)</f>
        <v>Prelude</v>
      </c>
    </row>
    <row r="93" spans="1:12" hidden="1" x14ac:dyDescent="0.25">
      <c r="A93" s="3" t="s">
        <v>102</v>
      </c>
      <c r="B93" s="5">
        <v>43158</v>
      </c>
      <c r="C93" s="3" t="s">
        <v>103</v>
      </c>
      <c r="D93" s="3">
        <v>250</v>
      </c>
      <c r="E93" s="3">
        <v>82</v>
      </c>
      <c r="F93" s="6">
        <v>103</v>
      </c>
      <c r="G93" s="3">
        <v>0</v>
      </c>
      <c r="H93" s="3" t="s">
        <v>12</v>
      </c>
      <c r="I93" s="3" t="s">
        <v>17</v>
      </c>
      <c r="J93" s="3" t="s">
        <v>13</v>
      </c>
      <c r="K93" t="str">
        <f t="shared" si="1"/>
        <v>N</v>
      </c>
      <c r="L93" t="str">
        <f>VLOOKUP(C93,InputData!$A$4:$C$33,3,FALSE)</f>
        <v>Focus</v>
      </c>
    </row>
    <row r="94" spans="1:12" hidden="1" x14ac:dyDescent="0.25">
      <c r="A94" s="3" t="s">
        <v>55</v>
      </c>
      <c r="B94" s="5">
        <v>43165</v>
      </c>
      <c r="C94" s="3" t="s">
        <v>103</v>
      </c>
      <c r="D94" s="3">
        <v>150</v>
      </c>
      <c r="E94" s="3">
        <v>291</v>
      </c>
      <c r="F94" s="6">
        <v>114</v>
      </c>
      <c r="G94" s="3">
        <v>0</v>
      </c>
      <c r="H94" s="3" t="s">
        <v>20</v>
      </c>
      <c r="I94" s="3" t="s">
        <v>17</v>
      </c>
      <c r="J94" s="3" t="s">
        <v>13</v>
      </c>
      <c r="K94" t="str">
        <f t="shared" si="1"/>
        <v>N</v>
      </c>
      <c r="L94" t="str">
        <f>VLOOKUP(C94,InputData!$A$4:$C$33,3,FALSE)</f>
        <v>Focus</v>
      </c>
    </row>
    <row r="95" spans="1:12" x14ac:dyDescent="0.25">
      <c r="A95" s="3" t="s">
        <v>104</v>
      </c>
      <c r="B95" s="5">
        <v>43188</v>
      </c>
      <c r="C95" s="3" t="s">
        <v>103</v>
      </c>
      <c r="D95" s="3">
        <v>420</v>
      </c>
      <c r="E95" s="3">
        <v>190</v>
      </c>
      <c r="F95" s="6">
        <v>111</v>
      </c>
      <c r="G95" s="3">
        <v>1</v>
      </c>
      <c r="H95" s="3" t="s">
        <v>12</v>
      </c>
      <c r="I95" s="3" t="s">
        <v>32</v>
      </c>
      <c r="J95" s="3" t="s">
        <v>15</v>
      </c>
      <c r="K95" t="str">
        <f t="shared" si="1"/>
        <v>N</v>
      </c>
      <c r="L95" t="str">
        <f>VLOOKUP(C95,InputData!$A$4:$C$33,3,FALSE)</f>
        <v>Focus</v>
      </c>
    </row>
    <row r="96" spans="1:12" hidden="1" x14ac:dyDescent="0.25">
      <c r="A96" s="3" t="s">
        <v>105</v>
      </c>
      <c r="B96" s="5">
        <v>43189</v>
      </c>
      <c r="C96" s="3" t="s">
        <v>103</v>
      </c>
      <c r="D96" s="3">
        <v>510</v>
      </c>
      <c r="E96" s="3">
        <v>377</v>
      </c>
      <c r="F96" s="6">
        <v>121</v>
      </c>
      <c r="G96" s="3">
        <v>0</v>
      </c>
      <c r="H96" s="3" t="s">
        <v>12</v>
      </c>
      <c r="I96" s="3" t="s">
        <v>160</v>
      </c>
      <c r="J96" s="3" t="s">
        <v>13</v>
      </c>
      <c r="K96" t="str">
        <f t="shared" si="1"/>
        <v>N</v>
      </c>
      <c r="L96" t="str">
        <f>VLOOKUP(C96,InputData!$A$4:$C$33,3,FALSE)</f>
        <v>Focus</v>
      </c>
    </row>
    <row r="97" spans="1:12" hidden="1" x14ac:dyDescent="0.25">
      <c r="A97" s="3" t="s">
        <v>106</v>
      </c>
      <c r="B97" s="5">
        <v>43201</v>
      </c>
      <c r="C97" s="3" t="s">
        <v>103</v>
      </c>
      <c r="D97" s="3">
        <v>340</v>
      </c>
      <c r="E97" s="3">
        <v>48</v>
      </c>
      <c r="F97" s="6">
        <v>101</v>
      </c>
      <c r="G97" s="3">
        <v>0</v>
      </c>
      <c r="H97" s="3" t="s">
        <v>12</v>
      </c>
      <c r="I97" s="3" t="s">
        <v>17</v>
      </c>
      <c r="J97" s="3" t="s">
        <v>13</v>
      </c>
      <c r="K97" t="str">
        <f t="shared" si="1"/>
        <v>N</v>
      </c>
      <c r="L97" t="str">
        <f>VLOOKUP(C97,InputData!$A$4:$C$33,3,FALSE)</f>
        <v>Focus</v>
      </c>
    </row>
    <row r="98" spans="1:12" hidden="1" x14ac:dyDescent="0.25">
      <c r="A98" s="3" t="s">
        <v>107</v>
      </c>
      <c r="B98" s="5">
        <v>43202</v>
      </c>
      <c r="C98" s="3" t="s">
        <v>103</v>
      </c>
      <c r="D98" s="3">
        <v>530</v>
      </c>
      <c r="E98" s="3">
        <v>365</v>
      </c>
      <c r="F98" s="6">
        <v>109</v>
      </c>
      <c r="G98" s="3">
        <v>0</v>
      </c>
      <c r="H98" s="3" t="s">
        <v>20</v>
      </c>
      <c r="I98" s="3" t="s">
        <v>159</v>
      </c>
      <c r="J98" s="3" t="s">
        <v>33</v>
      </c>
      <c r="K98" t="str">
        <f t="shared" si="1"/>
        <v>Y</v>
      </c>
      <c r="L98" t="str">
        <f>VLOOKUP(C98,InputData!$A$4:$C$33,3,FALSE)</f>
        <v>Focus</v>
      </c>
    </row>
    <row r="99" spans="1:12" hidden="1" x14ac:dyDescent="0.25">
      <c r="A99" s="3" t="s">
        <v>108</v>
      </c>
      <c r="B99" s="5">
        <v>43163</v>
      </c>
      <c r="C99" s="3" t="s">
        <v>109</v>
      </c>
      <c r="D99" s="3">
        <v>490</v>
      </c>
      <c r="E99" s="3">
        <v>240</v>
      </c>
      <c r="F99" s="6">
        <v>31</v>
      </c>
      <c r="G99" s="3">
        <v>0</v>
      </c>
      <c r="H99" s="3" t="s">
        <v>12</v>
      </c>
      <c r="I99" s="3" t="s">
        <v>17</v>
      </c>
      <c r="J99" s="3" t="s">
        <v>13</v>
      </c>
      <c r="K99" t="str">
        <f t="shared" si="1"/>
        <v>N</v>
      </c>
      <c r="L99" t="str">
        <f>VLOOKUP(C99,InputData!$A$4:$C$33,3,FALSE)</f>
        <v>Focus</v>
      </c>
    </row>
    <row r="100" spans="1:12" hidden="1" x14ac:dyDescent="0.25">
      <c r="A100" s="3" t="s">
        <v>81</v>
      </c>
      <c r="B100" s="5">
        <v>43158</v>
      </c>
      <c r="C100" s="3" t="s">
        <v>110</v>
      </c>
      <c r="D100" s="3">
        <v>160</v>
      </c>
      <c r="E100" s="3">
        <v>394</v>
      </c>
      <c r="F100" s="6">
        <v>69</v>
      </c>
      <c r="G100" s="3">
        <v>0</v>
      </c>
      <c r="H100" s="3" t="s">
        <v>12</v>
      </c>
      <c r="I100" s="3" t="s">
        <v>159</v>
      </c>
      <c r="J100" s="3" t="s">
        <v>13</v>
      </c>
      <c r="K100" t="str">
        <f t="shared" si="1"/>
        <v>N</v>
      </c>
      <c r="L100" t="str">
        <f>VLOOKUP(C100,InputData!$A$4:$C$33,3,FALSE)</f>
        <v>Focus</v>
      </c>
    </row>
    <row r="101" spans="1:12" hidden="1" x14ac:dyDescent="0.25">
      <c r="A101" s="3" t="s">
        <v>111</v>
      </c>
      <c r="B101" s="5">
        <v>43220</v>
      </c>
      <c r="C101" s="3" t="s">
        <v>110</v>
      </c>
      <c r="D101" s="3">
        <v>100</v>
      </c>
      <c r="E101" s="3">
        <v>377</v>
      </c>
      <c r="F101" s="6">
        <v>102</v>
      </c>
      <c r="G101" s="3">
        <v>0</v>
      </c>
      <c r="H101" s="3" t="s">
        <v>12</v>
      </c>
      <c r="I101" s="3" t="s">
        <v>159</v>
      </c>
      <c r="J101" s="3" t="s">
        <v>15</v>
      </c>
      <c r="K101" t="str">
        <f t="shared" si="1"/>
        <v>N</v>
      </c>
      <c r="L101" t="str">
        <f>VLOOKUP(C101,InputData!$A$4:$C$33,3,FALSE)</f>
        <v>Focus</v>
      </c>
    </row>
    <row r="102" spans="1:12" hidden="1" x14ac:dyDescent="0.25">
      <c r="A102" s="3" t="s">
        <v>112</v>
      </c>
      <c r="B102" s="5">
        <v>43181</v>
      </c>
      <c r="C102" s="3" t="s">
        <v>113</v>
      </c>
      <c r="D102" s="3">
        <v>350</v>
      </c>
      <c r="E102" s="3">
        <v>360</v>
      </c>
      <c r="F102" s="6">
        <v>173</v>
      </c>
      <c r="G102" s="3">
        <v>0</v>
      </c>
      <c r="H102" s="3" t="s">
        <v>20</v>
      </c>
      <c r="I102" s="3" t="s">
        <v>159</v>
      </c>
      <c r="J102" s="3" t="s">
        <v>33</v>
      </c>
      <c r="K102" t="str">
        <f t="shared" si="1"/>
        <v>Y</v>
      </c>
      <c r="L102" t="str">
        <f>VLOOKUP(C102,InputData!$A$4:$C$33,3,FALSE)</f>
        <v>Fusion</v>
      </c>
    </row>
    <row r="103" spans="1:12" hidden="1" x14ac:dyDescent="0.25">
      <c r="A103" s="3" t="s">
        <v>39</v>
      </c>
      <c r="B103" s="5">
        <v>43229</v>
      </c>
      <c r="C103" s="3" t="s">
        <v>113</v>
      </c>
      <c r="D103" s="3">
        <v>260</v>
      </c>
      <c r="E103" s="3">
        <v>167</v>
      </c>
      <c r="F103" s="6">
        <v>95</v>
      </c>
      <c r="G103" s="3">
        <v>1</v>
      </c>
      <c r="H103" s="3" t="s">
        <v>12</v>
      </c>
      <c r="I103" s="3" t="s">
        <v>160</v>
      </c>
      <c r="J103" s="3" t="s">
        <v>15</v>
      </c>
      <c r="K103" t="str">
        <f t="shared" si="1"/>
        <v>N</v>
      </c>
      <c r="L103" t="str">
        <f>VLOOKUP(C103,InputData!$A$4:$C$33,3,FALSE)</f>
        <v>Fusion</v>
      </c>
    </row>
    <row r="104" spans="1:12" hidden="1" x14ac:dyDescent="0.25">
      <c r="A104" s="3" t="s">
        <v>114</v>
      </c>
      <c r="B104" s="5">
        <v>43132</v>
      </c>
      <c r="C104" s="3" t="s">
        <v>115</v>
      </c>
      <c r="D104" s="3">
        <v>380</v>
      </c>
      <c r="E104" s="3">
        <v>221</v>
      </c>
      <c r="F104" s="6">
        <v>106</v>
      </c>
      <c r="G104" s="3">
        <v>1</v>
      </c>
      <c r="H104" s="3" t="s">
        <v>12</v>
      </c>
      <c r="I104" s="3" t="s">
        <v>160</v>
      </c>
      <c r="J104" s="3" t="s">
        <v>13</v>
      </c>
      <c r="K104" t="str">
        <f t="shared" si="1"/>
        <v>N</v>
      </c>
      <c r="L104" t="str">
        <f>VLOOKUP(C104,InputData!$A$4:$C$33,3,FALSE)</f>
        <v>Prelude</v>
      </c>
    </row>
    <row r="105" spans="1:12" x14ac:dyDescent="0.25">
      <c r="A105" s="3" t="s">
        <v>10</v>
      </c>
      <c r="B105" s="5">
        <v>43164</v>
      </c>
      <c r="C105" s="3" t="s">
        <v>115</v>
      </c>
      <c r="D105" s="3">
        <v>150</v>
      </c>
      <c r="E105" s="3">
        <v>282</v>
      </c>
      <c r="F105" s="6">
        <v>36</v>
      </c>
      <c r="G105" s="3">
        <v>0</v>
      </c>
      <c r="H105" s="3" t="s">
        <v>12</v>
      </c>
      <c r="I105" s="3" t="s">
        <v>161</v>
      </c>
      <c r="J105" s="3" t="s">
        <v>15</v>
      </c>
      <c r="K105" t="str">
        <f t="shared" si="1"/>
        <v>N</v>
      </c>
      <c r="L105" t="str">
        <f>VLOOKUP(C105,InputData!$A$4:$C$33,3,FALSE)</f>
        <v>Prelude</v>
      </c>
    </row>
    <row r="106" spans="1:12" hidden="1" x14ac:dyDescent="0.25">
      <c r="A106" s="3" t="s">
        <v>116</v>
      </c>
      <c r="B106" s="5">
        <v>43219</v>
      </c>
      <c r="C106" s="3" t="s">
        <v>115</v>
      </c>
      <c r="D106" s="3">
        <v>450</v>
      </c>
      <c r="E106" s="3">
        <v>347</v>
      </c>
      <c r="F106" s="6">
        <v>33</v>
      </c>
      <c r="G106" s="3">
        <v>0</v>
      </c>
      <c r="H106" s="3" t="s">
        <v>20</v>
      </c>
      <c r="I106" s="3" t="s">
        <v>160</v>
      </c>
      <c r="J106" s="3" t="s">
        <v>26</v>
      </c>
      <c r="K106" t="str">
        <f t="shared" si="1"/>
        <v>Y</v>
      </c>
      <c r="L106" t="str">
        <f>VLOOKUP(C106,InputData!$A$4:$C$33,3,FALSE)</f>
        <v>Prelude</v>
      </c>
    </row>
    <row r="107" spans="1:12" hidden="1" x14ac:dyDescent="0.25">
      <c r="A107" s="3" t="s">
        <v>117</v>
      </c>
      <c r="B107" s="5">
        <v>43220</v>
      </c>
      <c r="C107" s="3" t="s">
        <v>115</v>
      </c>
      <c r="D107" s="3">
        <v>170</v>
      </c>
      <c r="E107" s="3">
        <v>49</v>
      </c>
      <c r="F107" s="6">
        <v>157</v>
      </c>
      <c r="G107" s="3">
        <v>0</v>
      </c>
      <c r="H107" s="3" t="s">
        <v>20</v>
      </c>
      <c r="I107" s="3" t="s">
        <v>17</v>
      </c>
      <c r="J107" s="3" t="s">
        <v>33</v>
      </c>
      <c r="K107" t="str">
        <f t="shared" si="1"/>
        <v>Y</v>
      </c>
      <c r="L107" t="str">
        <f>VLOOKUP(C107,InputData!$A$4:$C$33,3,FALSE)</f>
        <v>Prelude</v>
      </c>
    </row>
    <row r="108" spans="1:12" hidden="1" x14ac:dyDescent="0.25">
      <c r="A108" s="3" t="s">
        <v>118</v>
      </c>
      <c r="B108" s="5">
        <v>43171</v>
      </c>
      <c r="C108" s="3" t="s">
        <v>119</v>
      </c>
      <c r="D108" s="3">
        <v>160</v>
      </c>
      <c r="E108" s="3">
        <v>279</v>
      </c>
      <c r="F108" s="6">
        <v>169</v>
      </c>
      <c r="G108" s="3">
        <v>1</v>
      </c>
      <c r="H108" s="3" t="s">
        <v>12</v>
      </c>
      <c r="I108" s="3" t="s">
        <v>17</v>
      </c>
      <c r="J108" s="3" t="s">
        <v>13</v>
      </c>
      <c r="K108" t="str">
        <f t="shared" si="1"/>
        <v>N</v>
      </c>
      <c r="L108" t="str">
        <f>VLOOKUP(C108,InputData!$A$4:$C$33,3,FALSE)</f>
        <v>Fusion</v>
      </c>
    </row>
    <row r="109" spans="1:12" hidden="1" x14ac:dyDescent="0.25">
      <c r="A109" s="3" t="s">
        <v>120</v>
      </c>
      <c r="B109" s="5">
        <v>43182</v>
      </c>
      <c r="C109" s="3" t="s">
        <v>119</v>
      </c>
      <c r="D109" s="3">
        <v>150</v>
      </c>
      <c r="E109" s="3">
        <v>301</v>
      </c>
      <c r="F109" s="6">
        <v>129</v>
      </c>
      <c r="G109" s="3">
        <v>0</v>
      </c>
      <c r="H109" s="3" t="s">
        <v>20</v>
      </c>
      <c r="I109" s="3" t="s">
        <v>160</v>
      </c>
      <c r="J109" s="3" t="s">
        <v>15</v>
      </c>
      <c r="K109" t="str">
        <f t="shared" si="1"/>
        <v>N</v>
      </c>
      <c r="L109" t="str">
        <f>VLOOKUP(C109,InputData!$A$4:$C$33,3,FALSE)</f>
        <v>Fusion</v>
      </c>
    </row>
    <row r="110" spans="1:12" hidden="1" x14ac:dyDescent="0.25">
      <c r="A110" s="3" t="s">
        <v>121</v>
      </c>
      <c r="B110" s="5">
        <v>43197</v>
      </c>
      <c r="C110" s="3" t="s">
        <v>119</v>
      </c>
      <c r="D110" s="3">
        <v>560</v>
      </c>
      <c r="E110" s="3">
        <v>140</v>
      </c>
      <c r="F110" s="6">
        <v>138</v>
      </c>
      <c r="G110" s="3">
        <v>0</v>
      </c>
      <c r="H110" s="3" t="s">
        <v>12</v>
      </c>
      <c r="I110" s="3" t="s">
        <v>160</v>
      </c>
      <c r="J110" s="3" t="s">
        <v>13</v>
      </c>
      <c r="K110" t="str">
        <f t="shared" si="1"/>
        <v>N</v>
      </c>
      <c r="L110" t="str">
        <f>VLOOKUP(C110,InputData!$A$4:$C$33,3,FALSE)</f>
        <v>Fusion</v>
      </c>
    </row>
    <row r="111" spans="1:12" hidden="1" x14ac:dyDescent="0.25">
      <c r="A111" s="3" t="s">
        <v>122</v>
      </c>
      <c r="B111" s="5">
        <v>43207</v>
      </c>
      <c r="C111" s="3" t="s">
        <v>119</v>
      </c>
      <c r="D111" s="3">
        <v>510</v>
      </c>
      <c r="E111" s="3">
        <v>383</v>
      </c>
      <c r="F111" s="6">
        <v>133</v>
      </c>
      <c r="G111" s="3">
        <v>0</v>
      </c>
      <c r="H111" s="3" t="s">
        <v>20</v>
      </c>
      <c r="I111" s="3" t="s">
        <v>160</v>
      </c>
      <c r="J111" s="3" t="s">
        <v>15</v>
      </c>
      <c r="K111" t="str">
        <f t="shared" si="1"/>
        <v>N</v>
      </c>
      <c r="L111" t="str">
        <f>VLOOKUP(C111,InputData!$A$4:$C$33,3,FALSE)</f>
        <v>Fusion</v>
      </c>
    </row>
    <row r="112" spans="1:12" hidden="1" x14ac:dyDescent="0.25">
      <c r="A112" s="3" t="s">
        <v>123</v>
      </c>
      <c r="B112" s="5">
        <v>43223</v>
      </c>
      <c r="C112" s="3" t="s">
        <v>119</v>
      </c>
      <c r="D112" s="3">
        <v>440</v>
      </c>
      <c r="E112" s="3">
        <v>388</v>
      </c>
      <c r="F112" s="6">
        <v>95</v>
      </c>
      <c r="G112" s="3">
        <v>0</v>
      </c>
      <c r="H112" s="3" t="s">
        <v>20</v>
      </c>
      <c r="I112" s="3" t="s">
        <v>17</v>
      </c>
      <c r="J112" s="3" t="s">
        <v>15</v>
      </c>
      <c r="K112" t="str">
        <f t="shared" si="1"/>
        <v>N</v>
      </c>
      <c r="L112" t="str">
        <f>VLOOKUP(C112,InputData!$A$4:$C$33,3,FALSE)</f>
        <v>Fusion</v>
      </c>
    </row>
    <row r="113" spans="1:12" hidden="1" x14ac:dyDescent="0.25">
      <c r="A113" s="3" t="s">
        <v>124</v>
      </c>
      <c r="B113" s="5">
        <v>43167</v>
      </c>
      <c r="C113" s="3" t="s">
        <v>125</v>
      </c>
      <c r="D113" s="3">
        <v>540</v>
      </c>
      <c r="E113" s="3">
        <v>47</v>
      </c>
      <c r="F113" s="6">
        <v>131</v>
      </c>
      <c r="G113" s="3">
        <v>0</v>
      </c>
      <c r="H113" s="3" t="s">
        <v>20</v>
      </c>
      <c r="I113" s="3" t="s">
        <v>159</v>
      </c>
      <c r="J113" s="3" t="s">
        <v>33</v>
      </c>
      <c r="K113" t="str">
        <f t="shared" si="1"/>
        <v>Y</v>
      </c>
      <c r="L113" t="str">
        <f>VLOOKUP(C113,InputData!$A$4:$C$33,3,FALSE)</f>
        <v>Focus</v>
      </c>
    </row>
    <row r="114" spans="1:12" x14ac:dyDescent="0.25">
      <c r="A114" s="3" t="s">
        <v>126</v>
      </c>
      <c r="B114" s="5">
        <v>43168</v>
      </c>
      <c r="C114" s="3" t="s">
        <v>125</v>
      </c>
      <c r="D114" s="3">
        <v>440</v>
      </c>
      <c r="E114" s="3">
        <v>357</v>
      </c>
      <c r="F114" s="6">
        <v>129</v>
      </c>
      <c r="G114" s="3">
        <v>1</v>
      </c>
      <c r="H114" s="3" t="s">
        <v>12</v>
      </c>
      <c r="I114" s="3" t="s">
        <v>161</v>
      </c>
      <c r="J114" s="3" t="s">
        <v>15</v>
      </c>
      <c r="K114" t="str">
        <f t="shared" si="1"/>
        <v>N</v>
      </c>
      <c r="L114" t="str">
        <f>VLOOKUP(C114,InputData!$A$4:$C$33,3,FALSE)</f>
        <v>Focus</v>
      </c>
    </row>
    <row r="115" spans="1:12" hidden="1" x14ac:dyDescent="0.25">
      <c r="A115" s="3" t="s">
        <v>112</v>
      </c>
      <c r="B115" s="5">
        <v>43173</v>
      </c>
      <c r="C115" s="3" t="s">
        <v>125</v>
      </c>
      <c r="D115" s="3">
        <v>270</v>
      </c>
      <c r="E115" s="3">
        <v>229</v>
      </c>
      <c r="F115" s="6">
        <v>135</v>
      </c>
      <c r="G115" s="3">
        <v>0</v>
      </c>
      <c r="H115" s="3" t="s">
        <v>12</v>
      </c>
      <c r="I115" s="3" t="s">
        <v>160</v>
      </c>
      <c r="J115" s="3" t="s">
        <v>15</v>
      </c>
      <c r="K115" t="str">
        <f t="shared" si="1"/>
        <v>N</v>
      </c>
      <c r="L115" t="str">
        <f>VLOOKUP(C115,InputData!$A$4:$C$33,3,FALSE)</f>
        <v>Focus</v>
      </c>
    </row>
    <row r="116" spans="1:12" hidden="1" x14ac:dyDescent="0.25">
      <c r="A116" s="3" t="s">
        <v>127</v>
      </c>
      <c r="B116" s="5">
        <v>43189</v>
      </c>
      <c r="C116" s="3" t="s">
        <v>125</v>
      </c>
      <c r="D116" s="3">
        <v>160</v>
      </c>
      <c r="E116" s="3">
        <v>71</v>
      </c>
      <c r="F116" s="6">
        <v>32</v>
      </c>
      <c r="G116" s="3">
        <v>0</v>
      </c>
      <c r="H116" s="3" t="s">
        <v>20</v>
      </c>
      <c r="I116" s="3" t="s">
        <v>159</v>
      </c>
      <c r="J116" s="3" t="s">
        <v>15</v>
      </c>
      <c r="K116" t="str">
        <f t="shared" si="1"/>
        <v>N</v>
      </c>
      <c r="L116" t="str">
        <f>VLOOKUP(C116,InputData!$A$4:$C$33,3,FALSE)</f>
        <v>Focus</v>
      </c>
    </row>
    <row r="117" spans="1:12" hidden="1" x14ac:dyDescent="0.25">
      <c r="A117" s="3" t="s">
        <v>23</v>
      </c>
      <c r="B117" s="5">
        <v>43218</v>
      </c>
      <c r="C117" s="3" t="s">
        <v>125</v>
      </c>
      <c r="D117" s="3">
        <v>380</v>
      </c>
      <c r="E117" s="3">
        <v>8</v>
      </c>
      <c r="F117" s="6">
        <v>126</v>
      </c>
      <c r="G117" s="3">
        <v>1</v>
      </c>
      <c r="H117" s="3" t="s">
        <v>20</v>
      </c>
      <c r="I117" s="3" t="s">
        <v>160</v>
      </c>
      <c r="J117" s="3" t="s">
        <v>15</v>
      </c>
      <c r="K117" t="str">
        <f t="shared" si="1"/>
        <v>N</v>
      </c>
      <c r="L117" t="str">
        <f>VLOOKUP(C117,InputData!$A$4:$C$33,3,FALSE)</f>
        <v>Focus</v>
      </c>
    </row>
    <row r="118" spans="1:12" hidden="1" x14ac:dyDescent="0.25">
      <c r="A118" s="3" t="s">
        <v>128</v>
      </c>
      <c r="B118" s="5">
        <v>43143</v>
      </c>
      <c r="C118" s="3" t="s">
        <v>129</v>
      </c>
      <c r="D118" s="3">
        <v>90</v>
      </c>
      <c r="E118" s="3">
        <v>252</v>
      </c>
      <c r="F118" s="6">
        <v>136</v>
      </c>
      <c r="G118" s="3">
        <v>0</v>
      </c>
      <c r="H118" s="3" t="s">
        <v>12</v>
      </c>
      <c r="I118" s="3" t="s">
        <v>160</v>
      </c>
      <c r="J118" s="3" t="s">
        <v>15</v>
      </c>
      <c r="K118" t="str">
        <f t="shared" si="1"/>
        <v>N</v>
      </c>
      <c r="L118" t="str">
        <f>VLOOKUP(C118,InputData!$A$4:$C$33,3,FALSE)</f>
        <v>Fiesta</v>
      </c>
    </row>
    <row r="119" spans="1:12" hidden="1" x14ac:dyDescent="0.25">
      <c r="A119" s="3" t="s">
        <v>55</v>
      </c>
      <c r="B119" s="5">
        <v>43158</v>
      </c>
      <c r="C119" s="3" t="s">
        <v>129</v>
      </c>
      <c r="D119" s="3">
        <v>280</v>
      </c>
      <c r="E119" s="3">
        <v>42</v>
      </c>
      <c r="F119" s="6">
        <v>61</v>
      </c>
      <c r="G119" s="3">
        <v>0</v>
      </c>
      <c r="H119" s="3" t="s">
        <v>20</v>
      </c>
      <c r="I119" s="3" t="s">
        <v>17</v>
      </c>
      <c r="J119" s="3" t="s">
        <v>33</v>
      </c>
      <c r="K119" t="str">
        <f t="shared" si="1"/>
        <v>Y</v>
      </c>
      <c r="L119" t="str">
        <f>VLOOKUP(C119,InputData!$A$4:$C$33,3,FALSE)</f>
        <v>Fiesta</v>
      </c>
    </row>
    <row r="120" spans="1:12" hidden="1" x14ac:dyDescent="0.25">
      <c r="A120" s="3" t="s">
        <v>130</v>
      </c>
      <c r="B120" s="5">
        <v>43175</v>
      </c>
      <c r="C120" s="3" t="s">
        <v>129</v>
      </c>
      <c r="D120" s="3">
        <v>360</v>
      </c>
      <c r="E120" s="3">
        <v>320</v>
      </c>
      <c r="F120" s="6">
        <v>36</v>
      </c>
      <c r="G120" s="3">
        <v>0</v>
      </c>
      <c r="H120" s="3" t="s">
        <v>20</v>
      </c>
      <c r="I120" s="3" t="s">
        <v>160</v>
      </c>
      <c r="J120" s="3" t="s">
        <v>13</v>
      </c>
      <c r="K120" t="str">
        <f t="shared" si="1"/>
        <v>N</v>
      </c>
      <c r="L120" t="str">
        <f>VLOOKUP(C120,InputData!$A$4:$C$33,3,FALSE)</f>
        <v>Fiesta</v>
      </c>
    </row>
    <row r="121" spans="1:12" hidden="1" x14ac:dyDescent="0.25">
      <c r="A121" s="3" t="s">
        <v>131</v>
      </c>
      <c r="B121" s="5">
        <v>43225</v>
      </c>
      <c r="C121" s="3" t="s">
        <v>129</v>
      </c>
      <c r="D121" s="3">
        <v>310</v>
      </c>
      <c r="E121" s="3">
        <v>325</v>
      </c>
      <c r="F121" s="6">
        <v>34</v>
      </c>
      <c r="G121" s="3">
        <v>1</v>
      </c>
      <c r="H121" s="3" t="s">
        <v>20</v>
      </c>
      <c r="I121" s="3" t="s">
        <v>160</v>
      </c>
      <c r="J121" s="3" t="s">
        <v>13</v>
      </c>
      <c r="K121" t="str">
        <f t="shared" si="1"/>
        <v>N</v>
      </c>
      <c r="L121" t="str">
        <f>VLOOKUP(C121,InputData!$A$4:$C$33,3,FALSE)</f>
        <v>Fiesta</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2"/>
  <sheetViews>
    <sheetView topLeftCell="A2" workbookViewId="0">
      <selection activeCell="G11" sqref="G11"/>
    </sheetView>
  </sheetViews>
  <sheetFormatPr defaultRowHeight="15" x14ac:dyDescent="0.25"/>
  <cols>
    <col min="1" max="1" width="11.7109375" customWidth="1"/>
    <col min="2" max="2" width="12.85546875" customWidth="1"/>
    <col min="5" max="5" width="8.7109375" customWidth="1"/>
  </cols>
  <sheetData>
    <row r="3" spans="1:4" x14ac:dyDescent="0.25">
      <c r="A3" s="4" t="s">
        <v>2</v>
      </c>
      <c r="B3" s="4" t="s">
        <v>4</v>
      </c>
      <c r="C3" s="4" t="s">
        <v>132</v>
      </c>
      <c r="D3" s="19" t="s">
        <v>158</v>
      </c>
    </row>
    <row r="4" spans="1:4" x14ac:dyDescent="0.25">
      <c r="A4" s="7" t="s">
        <v>11</v>
      </c>
      <c r="B4" s="7">
        <f>SUMIF(RentalData!$C$12:$C$125,A4,RentalData!$E$12:$E$125)</f>
        <v>1293</v>
      </c>
      <c r="C4" s="7">
        <f>COUNTIF(RentalData!$C$12:$C$125,Report!A4)</f>
        <v>5</v>
      </c>
      <c r="D4" s="7">
        <f>COUNTIFS(RentalData!$K$12:$K$125,"Y",RentalData!$C$12:$C$125,Report!A4)</f>
        <v>0</v>
      </c>
    </row>
    <row r="5" spans="1:4" x14ac:dyDescent="0.25">
      <c r="A5" s="7" t="s">
        <v>22</v>
      </c>
      <c r="B5" s="7">
        <f>SUMIF(RentalData!$C$12:$C$125,A5,RentalData!$E$12:$E$125)</f>
        <v>227</v>
      </c>
      <c r="C5" s="7">
        <f>COUNTIF(RentalData!$C$12:$C$125,Report!A5)</f>
        <v>1</v>
      </c>
      <c r="D5" s="7">
        <f>COUNTIFS(RentalData!$K$12:$K$125,"Y",RentalData!$C$12:$C$125,Report!A5)</f>
        <v>0</v>
      </c>
    </row>
    <row r="6" spans="1:4" x14ac:dyDescent="0.25">
      <c r="A6" s="7" t="s">
        <v>24</v>
      </c>
      <c r="B6" s="7">
        <f>SUMIF(RentalData!$C$12:$C$125,A6,RentalData!$E$12:$E$125)</f>
        <v>656</v>
      </c>
      <c r="C6" s="7">
        <f>COUNTIF(RentalData!$C$12:$C$125,Report!A6)</f>
        <v>3</v>
      </c>
      <c r="D6" s="7">
        <f>COUNTIFS(RentalData!$K$12:$K$125,"Y",RentalData!$C$12:$C$125,Report!A6)</f>
        <v>2</v>
      </c>
    </row>
    <row r="7" spans="1:4" x14ac:dyDescent="0.25">
      <c r="A7" s="7" t="s">
        <v>29</v>
      </c>
      <c r="B7" s="7">
        <f>SUMIF(RentalData!$C$12:$C$125,A7,RentalData!$E$12:$E$125)</f>
        <v>67</v>
      </c>
      <c r="C7" s="7">
        <f>COUNTIF(RentalData!$C$12:$C$125,Report!A7)</f>
        <v>1</v>
      </c>
      <c r="D7" s="7">
        <f>COUNTIFS(RentalData!$K$12:$K$125,"Y",RentalData!$C$12:$C$125,Report!A7)</f>
        <v>0</v>
      </c>
    </row>
    <row r="8" spans="1:4" x14ac:dyDescent="0.25">
      <c r="A8" s="7" t="s">
        <v>31</v>
      </c>
      <c r="B8" s="7">
        <f>SUMIF(RentalData!$C$12:$C$125,A8,RentalData!$E$12:$E$125)</f>
        <v>1259</v>
      </c>
      <c r="C8" s="7">
        <f>COUNTIF(RentalData!$C$12:$C$125,Report!A8)</f>
        <v>5</v>
      </c>
      <c r="D8" s="7">
        <f>COUNTIFS(RentalData!$K$12:$K$125,"Y",RentalData!$C$12:$C$125,Report!A8)</f>
        <v>1</v>
      </c>
    </row>
    <row r="9" spans="1:4" x14ac:dyDescent="0.25">
      <c r="A9" s="7" t="s">
        <v>37</v>
      </c>
      <c r="B9" s="7">
        <f>SUMIF(RentalData!$C$12:$C$125,A9,RentalData!$E$12:$E$125)</f>
        <v>592</v>
      </c>
      <c r="C9" s="7">
        <f>COUNTIF(RentalData!$C$12:$C$125,Report!A9)</f>
        <v>4</v>
      </c>
      <c r="D9" s="7">
        <f>COUNTIFS(RentalData!$K$12:$K$125,"Y",RentalData!$C$12:$C$125,Report!A9)</f>
        <v>0</v>
      </c>
    </row>
    <row r="10" spans="1:4" x14ac:dyDescent="0.25">
      <c r="A10" s="7" t="s">
        <v>42</v>
      </c>
      <c r="B10" s="7">
        <f>SUMIF(RentalData!$C$12:$C$125,A10,RentalData!$E$12:$E$125)</f>
        <v>1204</v>
      </c>
      <c r="C10" s="7">
        <f>COUNTIF(RentalData!$C$12:$C$125,Report!A10)</f>
        <v>5</v>
      </c>
      <c r="D10" s="7">
        <f>COUNTIFS(RentalData!$K$12:$K$125,"Y",RentalData!$C$12:$C$125,Report!A10)</f>
        <v>3</v>
      </c>
    </row>
    <row r="11" spans="1:4" x14ac:dyDescent="0.25">
      <c r="A11" s="7" t="s">
        <v>47</v>
      </c>
      <c r="B11" s="7">
        <f>SUMIF(RentalData!$C$12:$C$125,A11,RentalData!$E$12:$E$125)</f>
        <v>736</v>
      </c>
      <c r="C11" s="7">
        <f>COUNTIF(RentalData!$C$12:$C$125,Report!A11)</f>
        <v>4</v>
      </c>
      <c r="D11" s="7">
        <f>COUNTIFS(RentalData!$K$12:$K$125,"Y",RentalData!$C$12:$C$125,Report!A11)</f>
        <v>0</v>
      </c>
    </row>
    <row r="12" spans="1:4" x14ac:dyDescent="0.25">
      <c r="A12" s="7" t="s">
        <v>50</v>
      </c>
      <c r="B12" s="7">
        <f>SUMIF(RentalData!$C$12:$C$125,A12,RentalData!$E$12:$E$125)</f>
        <v>1638</v>
      </c>
      <c r="C12" s="7">
        <f>COUNTIF(RentalData!$C$12:$C$125,Report!A12)</f>
        <v>6</v>
      </c>
      <c r="D12" s="7">
        <f>COUNTIFS(RentalData!$K$12:$K$125,"Y",RentalData!$C$12:$C$125,Report!A12)</f>
        <v>0</v>
      </c>
    </row>
    <row r="13" spans="1:4" x14ac:dyDescent="0.25">
      <c r="A13" s="7" t="s">
        <v>56</v>
      </c>
      <c r="B13" s="7">
        <f>SUMIF(RentalData!$C$12:$C$125,A13,RentalData!$E$12:$E$125)</f>
        <v>739</v>
      </c>
      <c r="C13" s="7">
        <f>COUNTIF(RentalData!$C$12:$C$125,Report!A13)</f>
        <v>4</v>
      </c>
      <c r="D13" s="7">
        <f>COUNTIFS(RentalData!$K$12:$K$125,"Y",RentalData!$C$12:$C$125,Report!A13)</f>
        <v>1</v>
      </c>
    </row>
    <row r="14" spans="1:4" x14ac:dyDescent="0.25">
      <c r="A14" s="7" t="s">
        <v>60</v>
      </c>
      <c r="B14" s="7">
        <f>SUMIF(RentalData!$C$12:$C$125,A14,RentalData!$E$12:$E$125)</f>
        <v>680</v>
      </c>
      <c r="C14" s="7">
        <f>COUNTIF(RentalData!$C$12:$C$125,Report!A14)</f>
        <v>2</v>
      </c>
      <c r="D14" s="7">
        <f>COUNTIFS(RentalData!$K$12:$K$125,"Y",RentalData!$C$12:$C$125,Report!A14)</f>
        <v>0</v>
      </c>
    </row>
    <row r="15" spans="1:4" x14ac:dyDescent="0.25">
      <c r="A15" s="7" t="s">
        <v>63</v>
      </c>
      <c r="B15" s="7">
        <f>SUMIF(RentalData!$C$12:$C$125,A15,RentalData!$E$12:$E$125)</f>
        <v>953</v>
      </c>
      <c r="C15" s="7">
        <f>COUNTIF(RentalData!$C$12:$C$125,Report!A15)</f>
        <v>7</v>
      </c>
      <c r="D15" s="7">
        <f>COUNTIFS(RentalData!$K$12:$K$125,"Y",RentalData!$C$12:$C$125,Report!A15)</f>
        <v>3</v>
      </c>
    </row>
    <row r="16" spans="1:4" x14ac:dyDescent="0.25">
      <c r="A16" s="7" t="s">
        <v>68</v>
      </c>
      <c r="B16" s="7">
        <f>SUMIF(RentalData!$C$12:$C$125,A16,RentalData!$E$12:$E$125)</f>
        <v>532</v>
      </c>
      <c r="C16" s="7">
        <f>COUNTIF(RentalData!$C$12:$C$125,Report!A16)</f>
        <v>2</v>
      </c>
      <c r="D16" s="7">
        <f>COUNTIFS(RentalData!$K$12:$K$125,"Y",RentalData!$C$12:$C$125,Report!A16)</f>
        <v>0</v>
      </c>
    </row>
    <row r="17" spans="1:4" x14ac:dyDescent="0.25">
      <c r="A17" s="7" t="s">
        <v>71</v>
      </c>
      <c r="B17" s="7">
        <f>SUMIF(RentalData!$C$12:$C$125,A17,RentalData!$E$12:$E$125)</f>
        <v>1763</v>
      </c>
      <c r="C17" s="7">
        <f>COUNTIF(RentalData!$C$12:$C$125,Report!A17)</f>
        <v>6</v>
      </c>
      <c r="D17" s="7">
        <f>COUNTIFS(RentalData!$K$12:$K$125,"Y",RentalData!$C$12:$C$125,Report!A17)</f>
        <v>2</v>
      </c>
    </row>
    <row r="18" spans="1:4" x14ac:dyDescent="0.25">
      <c r="A18" s="7" t="s">
        <v>76</v>
      </c>
      <c r="B18" s="7">
        <f>SUMIF(RentalData!$C$12:$C$125,A18,RentalData!$E$12:$E$125)</f>
        <v>44</v>
      </c>
      <c r="C18" s="7">
        <f>COUNTIF(RentalData!$C$12:$C$125,Report!A18)</f>
        <v>1</v>
      </c>
      <c r="D18" s="7">
        <f>COUNTIFS(RentalData!$K$12:$K$125,"Y",RentalData!$C$12:$C$125,Report!A18)</f>
        <v>0</v>
      </c>
    </row>
    <row r="19" spans="1:4" x14ac:dyDescent="0.25">
      <c r="A19" s="7" t="s">
        <v>77</v>
      </c>
      <c r="B19" s="7">
        <f>SUMIF(RentalData!$C$12:$C$125,A19,RentalData!$E$12:$E$125)</f>
        <v>438</v>
      </c>
      <c r="C19" s="7">
        <f>COUNTIF(RentalData!$C$12:$C$125,Report!A19)</f>
        <v>4</v>
      </c>
      <c r="D19" s="7">
        <f>COUNTIFS(RentalData!$K$12:$K$125,"Y",RentalData!$C$12:$C$125,Report!A19)</f>
        <v>1</v>
      </c>
    </row>
    <row r="20" spans="1:4" x14ac:dyDescent="0.25">
      <c r="A20" s="7" t="s">
        <v>80</v>
      </c>
      <c r="B20" s="7">
        <f>SUMIF(RentalData!$C$12:$C$125,A20,RentalData!$E$12:$E$125)</f>
        <v>1178</v>
      </c>
      <c r="C20" s="7">
        <f>COUNTIF(RentalData!$C$12:$C$125,Report!A20)</f>
        <v>8</v>
      </c>
      <c r="D20" s="7">
        <f>COUNTIFS(RentalData!$K$12:$K$125,"Y",RentalData!$C$12:$C$125,Report!A20)</f>
        <v>1</v>
      </c>
    </row>
    <row r="21" spans="1:4" x14ac:dyDescent="0.25">
      <c r="A21" s="7" t="s">
        <v>87</v>
      </c>
      <c r="B21" s="7">
        <f>SUMIF(RentalData!$C$12:$C$125,A21,RentalData!$E$12:$E$125)</f>
        <v>1259</v>
      </c>
      <c r="C21" s="7">
        <f>COUNTIF(RentalData!$C$12:$C$125,Report!A21)</f>
        <v>6</v>
      </c>
      <c r="D21" s="7">
        <f>COUNTIFS(RentalData!$K$12:$K$125,"Y",RentalData!$C$12:$C$125,Report!A21)</f>
        <v>0</v>
      </c>
    </row>
    <row r="22" spans="1:4" x14ac:dyDescent="0.25">
      <c r="A22" s="7" t="s">
        <v>90</v>
      </c>
      <c r="B22" s="7">
        <f>SUMIF(RentalData!$C$12:$C$125,A22,RentalData!$E$12:$E$125)</f>
        <v>1686</v>
      </c>
      <c r="C22" s="7">
        <f>COUNTIF(RentalData!$C$12:$C$125,Report!A22)</f>
        <v>7</v>
      </c>
      <c r="D22" s="7">
        <f>COUNTIFS(RentalData!$K$12:$K$125,"Y",RentalData!$C$12:$C$125,Report!A22)</f>
        <v>2</v>
      </c>
    </row>
    <row r="23" spans="1:4" x14ac:dyDescent="0.25">
      <c r="A23" s="7" t="s">
        <v>96</v>
      </c>
      <c r="B23" s="7">
        <f>SUMIF(RentalData!$C$12:$C$125,A23,RentalData!$E$12:$E$125)</f>
        <v>466</v>
      </c>
      <c r="C23" s="7">
        <f>COUNTIF(RentalData!$C$12:$C$125,Report!A23)</f>
        <v>5</v>
      </c>
      <c r="D23" s="7">
        <f>COUNTIFS(RentalData!$K$12:$K$125,"Y",RentalData!$C$12:$C$125,Report!A23)</f>
        <v>2</v>
      </c>
    </row>
    <row r="24" spans="1:4" x14ac:dyDescent="0.25">
      <c r="A24" s="7" t="s">
        <v>99</v>
      </c>
      <c r="B24" s="7">
        <f>SUMIF(RentalData!$C$12:$C$125,A24,RentalData!$E$12:$E$125)</f>
        <v>693</v>
      </c>
      <c r="C24" s="7">
        <f>COUNTIF(RentalData!$C$12:$C$125,Report!A24)</f>
        <v>4</v>
      </c>
      <c r="D24" s="7">
        <f>COUNTIFS(RentalData!$K$12:$K$125,"Y",RentalData!$C$12:$C$125,Report!A24)</f>
        <v>1</v>
      </c>
    </row>
    <row r="25" spans="1:4" x14ac:dyDescent="0.25">
      <c r="A25" s="7" t="s">
        <v>103</v>
      </c>
      <c r="B25" s="7">
        <f>SUMIF(RentalData!$C$12:$C$125,A25,RentalData!$E$12:$E$125)</f>
        <v>1353</v>
      </c>
      <c r="C25" s="7">
        <f>COUNTIF(RentalData!$C$12:$C$125,Report!A25)</f>
        <v>6</v>
      </c>
      <c r="D25" s="7">
        <f>COUNTIFS(RentalData!$K$12:$K$125,"Y",RentalData!$C$12:$C$125,Report!A25)</f>
        <v>1</v>
      </c>
    </row>
    <row r="26" spans="1:4" x14ac:dyDescent="0.25">
      <c r="A26" s="7" t="s">
        <v>109</v>
      </c>
      <c r="B26" s="7">
        <f>SUMIF(RentalData!$C$12:$C$125,A26,RentalData!$E$12:$E$125)</f>
        <v>240</v>
      </c>
      <c r="C26" s="7">
        <f>COUNTIF(RentalData!$C$12:$C$125,Report!A26)</f>
        <v>1</v>
      </c>
      <c r="D26" s="7">
        <f>COUNTIFS(RentalData!$K$12:$K$125,"Y",RentalData!$C$12:$C$125,Report!A26)</f>
        <v>0</v>
      </c>
    </row>
    <row r="27" spans="1:4" x14ac:dyDescent="0.25">
      <c r="A27" s="7" t="s">
        <v>110</v>
      </c>
      <c r="B27" s="7">
        <f>SUMIF(RentalData!$C$12:$C$125,A27,RentalData!$E$12:$E$125)</f>
        <v>771</v>
      </c>
      <c r="C27" s="7">
        <f>COUNTIF(RentalData!$C$12:$C$125,Report!A27)</f>
        <v>2</v>
      </c>
      <c r="D27" s="7">
        <f>COUNTIFS(RentalData!$K$12:$K$125,"Y",RentalData!$C$12:$C$125,Report!A27)</f>
        <v>0</v>
      </c>
    </row>
    <row r="28" spans="1:4" x14ac:dyDescent="0.25">
      <c r="A28" s="7" t="s">
        <v>113</v>
      </c>
      <c r="B28" s="7">
        <f>SUMIF(RentalData!$C$12:$C$125,A28,RentalData!$E$12:$E$125)</f>
        <v>527</v>
      </c>
      <c r="C28" s="7">
        <f>COUNTIF(RentalData!$C$12:$C$125,Report!A28)</f>
        <v>2</v>
      </c>
      <c r="D28" s="7">
        <f>COUNTIFS(RentalData!$K$12:$K$125,"Y",RentalData!$C$12:$C$125,Report!A28)</f>
        <v>1</v>
      </c>
    </row>
    <row r="29" spans="1:4" x14ac:dyDescent="0.25">
      <c r="A29" s="7" t="s">
        <v>115</v>
      </c>
      <c r="B29" s="7">
        <f>SUMIF(RentalData!$C$12:$C$125,A29,RentalData!$E$12:$E$125)</f>
        <v>899</v>
      </c>
      <c r="C29" s="7">
        <f>COUNTIF(RentalData!$C$12:$C$125,Report!A29)</f>
        <v>4</v>
      </c>
      <c r="D29" s="7">
        <f>COUNTIFS(RentalData!$K$12:$K$125,"Y",RentalData!$C$12:$C$125,Report!A29)</f>
        <v>2</v>
      </c>
    </row>
    <row r="30" spans="1:4" x14ac:dyDescent="0.25">
      <c r="A30" s="7" t="s">
        <v>119</v>
      </c>
      <c r="B30" s="7">
        <f>SUMIF(RentalData!$C$12:$C$125,A30,RentalData!$E$12:$E$125)</f>
        <v>1491</v>
      </c>
      <c r="C30" s="7">
        <f>COUNTIF(RentalData!$C$12:$C$125,Report!A30)</f>
        <v>5</v>
      </c>
      <c r="D30" s="7">
        <f>COUNTIFS(RentalData!$K$12:$K$125,"Y",RentalData!$C$12:$C$125,Report!A30)</f>
        <v>0</v>
      </c>
    </row>
    <row r="31" spans="1:4" x14ac:dyDescent="0.25">
      <c r="A31" s="7" t="s">
        <v>125</v>
      </c>
      <c r="B31" s="7">
        <f>SUMIF(RentalData!$C$12:$C$125,A31,RentalData!$E$12:$E$125)</f>
        <v>704</v>
      </c>
      <c r="C31" s="7">
        <f>COUNTIF(RentalData!$C$12:$C$125,Report!A31)</f>
        <v>4</v>
      </c>
      <c r="D31" s="7">
        <f>COUNTIFS(RentalData!$K$12:$K$125,"Y",RentalData!$C$12:$C$125,Report!A31)</f>
        <v>1</v>
      </c>
    </row>
    <row r="32" spans="1:4" x14ac:dyDescent="0.25">
      <c r="A32" s="7" t="s">
        <v>129</v>
      </c>
      <c r="B32" s="7">
        <f>SUMIF(RentalData!$C$12:$C$125,A32,RentalData!$E$12:$E$125)</f>
        <v>0</v>
      </c>
      <c r="C32" s="7">
        <f>COUNTIF(RentalData!$C$12:$C$125,Report!A32)</f>
        <v>0</v>
      </c>
      <c r="D32" s="7">
        <f>COUNTIFS(RentalData!$K$12:$K$125,"Y",RentalData!$C$12:$C$125,Report!A32)</f>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M33"/>
  <sheetViews>
    <sheetView workbookViewId="0">
      <selection activeCell="J10" sqref="J10"/>
    </sheetView>
  </sheetViews>
  <sheetFormatPr defaultRowHeight="15" x14ac:dyDescent="0.25"/>
  <cols>
    <col min="1" max="1" width="10.85546875" customWidth="1"/>
    <col min="6" max="6" width="11.7109375" customWidth="1"/>
  </cols>
  <sheetData>
    <row r="4" spans="1:13" x14ac:dyDescent="0.25">
      <c r="A4" s="4" t="s">
        <v>136</v>
      </c>
      <c r="B4" s="4" t="s">
        <v>133</v>
      </c>
      <c r="C4" s="4" t="s">
        <v>135</v>
      </c>
      <c r="L4" s="4" t="s">
        <v>137</v>
      </c>
      <c r="M4" s="4" t="s">
        <v>134</v>
      </c>
    </row>
    <row r="5" spans="1:13" x14ac:dyDescent="0.25">
      <c r="A5" s="7" t="s">
        <v>11</v>
      </c>
      <c r="B5" s="7" t="s">
        <v>137</v>
      </c>
      <c r="C5" s="7" t="s">
        <v>140</v>
      </c>
      <c r="F5" s="4" t="s">
        <v>135</v>
      </c>
      <c r="G5" s="7" t="s">
        <v>140</v>
      </c>
      <c r="H5" s="7" t="s">
        <v>138</v>
      </c>
      <c r="I5" s="7" t="s">
        <v>143</v>
      </c>
      <c r="J5" s="7" t="s">
        <v>139</v>
      </c>
      <c r="L5" s="7" t="s">
        <v>140</v>
      </c>
      <c r="M5" s="7" t="s">
        <v>138</v>
      </c>
    </row>
    <row r="6" spans="1:13" x14ac:dyDescent="0.25">
      <c r="A6" s="7" t="s">
        <v>22</v>
      </c>
      <c r="B6" s="7" t="s">
        <v>134</v>
      </c>
      <c r="C6" s="7" t="s">
        <v>138</v>
      </c>
      <c r="F6" s="4" t="s">
        <v>141</v>
      </c>
      <c r="G6" s="7">
        <v>1000</v>
      </c>
      <c r="H6" s="7">
        <v>1250</v>
      </c>
      <c r="I6" s="7">
        <v>800</v>
      </c>
      <c r="J6" s="7">
        <v>800</v>
      </c>
      <c r="L6" s="7" t="s">
        <v>139</v>
      </c>
      <c r="M6" s="7" t="s">
        <v>142</v>
      </c>
    </row>
    <row r="7" spans="1:13" x14ac:dyDescent="0.25">
      <c r="A7" s="7" t="s">
        <v>24</v>
      </c>
      <c r="B7" s="7" t="s">
        <v>137</v>
      </c>
      <c r="C7" s="7" t="s">
        <v>143</v>
      </c>
      <c r="L7" s="7" t="s">
        <v>143</v>
      </c>
      <c r="M7" s="7"/>
    </row>
    <row r="8" spans="1:13" x14ac:dyDescent="0.25">
      <c r="A8" s="7" t="s">
        <v>29</v>
      </c>
      <c r="B8" s="7" t="s">
        <v>134</v>
      </c>
      <c r="C8" s="7" t="s">
        <v>138</v>
      </c>
    </row>
    <row r="9" spans="1:13" x14ac:dyDescent="0.25">
      <c r="A9" s="7" t="s">
        <v>31</v>
      </c>
      <c r="B9" s="7" t="s">
        <v>134</v>
      </c>
      <c r="C9" s="7" t="s">
        <v>138</v>
      </c>
    </row>
    <row r="10" spans="1:13" x14ac:dyDescent="0.25">
      <c r="A10" s="7" t="s">
        <v>37</v>
      </c>
      <c r="B10" s="7" t="s">
        <v>137</v>
      </c>
      <c r="C10" s="7" t="s">
        <v>140</v>
      </c>
    </row>
    <row r="11" spans="1:13" x14ac:dyDescent="0.25">
      <c r="A11" s="7" t="s">
        <v>42</v>
      </c>
      <c r="B11" s="7" t="s">
        <v>134</v>
      </c>
      <c r="C11" s="7" t="s">
        <v>138</v>
      </c>
    </row>
    <row r="12" spans="1:13" x14ac:dyDescent="0.25">
      <c r="A12" s="7" t="s">
        <v>47</v>
      </c>
      <c r="B12" s="7" t="s">
        <v>137</v>
      </c>
      <c r="C12" s="7" t="s">
        <v>139</v>
      </c>
    </row>
    <row r="13" spans="1:13" x14ac:dyDescent="0.25">
      <c r="A13" s="7" t="s">
        <v>50</v>
      </c>
      <c r="B13" s="7" t="s">
        <v>134</v>
      </c>
      <c r="C13" s="7" t="s">
        <v>138</v>
      </c>
    </row>
    <row r="14" spans="1:13" x14ac:dyDescent="0.25">
      <c r="A14" s="7" t="s">
        <v>56</v>
      </c>
      <c r="B14" s="7" t="s">
        <v>134</v>
      </c>
      <c r="C14" s="7" t="s">
        <v>138</v>
      </c>
    </row>
    <row r="15" spans="1:13" x14ac:dyDescent="0.25">
      <c r="A15" s="7" t="s">
        <v>60</v>
      </c>
      <c r="B15" s="7" t="s">
        <v>137</v>
      </c>
      <c r="C15" s="7" t="s">
        <v>139</v>
      </c>
    </row>
    <row r="16" spans="1:13" x14ac:dyDescent="0.25">
      <c r="A16" s="7" t="s">
        <v>63</v>
      </c>
      <c r="B16" s="7" t="s">
        <v>137</v>
      </c>
      <c r="C16" s="7" t="s">
        <v>140</v>
      </c>
    </row>
    <row r="17" spans="1:3" x14ac:dyDescent="0.25">
      <c r="A17" s="7" t="s">
        <v>68</v>
      </c>
      <c r="B17" s="7" t="s">
        <v>137</v>
      </c>
      <c r="C17" s="7" t="s">
        <v>140</v>
      </c>
    </row>
    <row r="18" spans="1:3" x14ac:dyDescent="0.25">
      <c r="A18" s="7" t="s">
        <v>71</v>
      </c>
      <c r="B18" s="7" t="s">
        <v>134</v>
      </c>
      <c r="C18" s="7" t="s">
        <v>138</v>
      </c>
    </row>
    <row r="19" spans="1:3" x14ac:dyDescent="0.25">
      <c r="A19" s="7" t="s">
        <v>76</v>
      </c>
      <c r="B19" s="7" t="s">
        <v>137</v>
      </c>
      <c r="C19" s="7" t="s">
        <v>140</v>
      </c>
    </row>
    <row r="20" spans="1:3" x14ac:dyDescent="0.25">
      <c r="A20" s="7" t="s">
        <v>77</v>
      </c>
      <c r="B20" s="7" t="s">
        <v>137</v>
      </c>
      <c r="C20" s="7" t="s">
        <v>143</v>
      </c>
    </row>
    <row r="21" spans="1:3" x14ac:dyDescent="0.25">
      <c r="A21" s="7" t="s">
        <v>80</v>
      </c>
      <c r="B21" s="7" t="s">
        <v>134</v>
      </c>
      <c r="C21" s="7" t="s">
        <v>138</v>
      </c>
    </row>
    <row r="22" spans="1:3" x14ac:dyDescent="0.25">
      <c r="A22" s="7" t="s">
        <v>87</v>
      </c>
      <c r="B22" s="7" t="s">
        <v>134</v>
      </c>
      <c r="C22" s="7" t="s">
        <v>138</v>
      </c>
    </row>
    <row r="23" spans="1:3" x14ac:dyDescent="0.25">
      <c r="A23" s="7" t="s">
        <v>90</v>
      </c>
      <c r="B23" s="7" t="s">
        <v>134</v>
      </c>
      <c r="C23" s="7" t="s">
        <v>138</v>
      </c>
    </row>
    <row r="24" spans="1:3" x14ac:dyDescent="0.25">
      <c r="A24" s="7" t="s">
        <v>96</v>
      </c>
      <c r="B24" s="7" t="s">
        <v>134</v>
      </c>
      <c r="C24" s="7" t="s">
        <v>138</v>
      </c>
    </row>
    <row r="25" spans="1:3" x14ac:dyDescent="0.25">
      <c r="A25" s="7" t="s">
        <v>99</v>
      </c>
      <c r="B25" s="7" t="s">
        <v>134</v>
      </c>
      <c r="C25" s="7" t="s">
        <v>138</v>
      </c>
    </row>
    <row r="26" spans="1:3" x14ac:dyDescent="0.25">
      <c r="A26" s="7" t="s">
        <v>103</v>
      </c>
      <c r="B26" s="7" t="s">
        <v>137</v>
      </c>
      <c r="C26" s="7" t="s">
        <v>139</v>
      </c>
    </row>
    <row r="27" spans="1:3" x14ac:dyDescent="0.25">
      <c r="A27" s="7" t="s">
        <v>109</v>
      </c>
      <c r="B27" s="7" t="s">
        <v>137</v>
      </c>
      <c r="C27" s="7" t="s">
        <v>139</v>
      </c>
    </row>
    <row r="28" spans="1:3" x14ac:dyDescent="0.25">
      <c r="A28" s="7" t="s">
        <v>110</v>
      </c>
      <c r="B28" s="7" t="s">
        <v>137</v>
      </c>
      <c r="C28" s="7" t="s">
        <v>139</v>
      </c>
    </row>
    <row r="29" spans="1:3" x14ac:dyDescent="0.25">
      <c r="A29" s="7" t="s">
        <v>113</v>
      </c>
      <c r="B29" s="7" t="s">
        <v>137</v>
      </c>
      <c r="C29" s="7" t="s">
        <v>143</v>
      </c>
    </row>
    <row r="30" spans="1:3" x14ac:dyDescent="0.25">
      <c r="A30" s="7" t="s">
        <v>115</v>
      </c>
      <c r="B30" s="7" t="s">
        <v>134</v>
      </c>
      <c r="C30" s="7" t="s">
        <v>138</v>
      </c>
    </row>
    <row r="31" spans="1:3" x14ac:dyDescent="0.25">
      <c r="A31" s="7" t="s">
        <v>119</v>
      </c>
      <c r="B31" s="7" t="s">
        <v>137</v>
      </c>
      <c r="C31" s="7" t="s">
        <v>143</v>
      </c>
    </row>
    <row r="32" spans="1:3" x14ac:dyDescent="0.25">
      <c r="A32" s="7" t="s">
        <v>125</v>
      </c>
      <c r="B32" s="7" t="s">
        <v>137</v>
      </c>
      <c r="C32" s="7" t="s">
        <v>139</v>
      </c>
    </row>
    <row r="33" spans="1:3" x14ac:dyDescent="0.25">
      <c r="A33" s="7" t="s">
        <v>129</v>
      </c>
      <c r="B33" s="7" t="s">
        <v>137</v>
      </c>
      <c r="C33" s="7" t="s">
        <v>140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5:R25"/>
  <sheetViews>
    <sheetView topLeftCell="A5" zoomScaleNormal="100" workbookViewId="0">
      <selection activeCell="C8" sqref="C8"/>
    </sheetView>
  </sheetViews>
  <sheetFormatPr defaultColWidth="9.140625" defaultRowHeight="15" x14ac:dyDescent="0.25"/>
  <cols>
    <col min="1" max="1" width="12.7109375" style="2" customWidth="1"/>
    <col min="2" max="2" width="28.42578125" style="2" customWidth="1"/>
    <col min="3" max="4" width="48.28515625" style="2" customWidth="1"/>
    <col min="5" max="5" width="2.28515625" style="1" customWidth="1"/>
    <col min="6" max="18" width="9.140625" style="1"/>
    <col min="19" max="16384" width="9.140625" style="2"/>
  </cols>
  <sheetData>
    <row r="5" spans="1:18" x14ac:dyDescent="0.25">
      <c r="A5" s="8" t="s">
        <v>144</v>
      </c>
      <c r="B5" s="8" t="s">
        <v>145</v>
      </c>
      <c r="C5" s="8" t="s">
        <v>146</v>
      </c>
      <c r="D5" s="8" t="s">
        <v>147</v>
      </c>
      <c r="E5" s="9"/>
      <c r="F5" s="9"/>
      <c r="G5" s="9"/>
      <c r="H5" s="9"/>
      <c r="M5" s="27"/>
      <c r="N5" s="27"/>
      <c r="O5" s="27"/>
      <c r="P5" s="27"/>
      <c r="Q5" s="27"/>
      <c r="R5" s="27"/>
    </row>
    <row r="6" spans="1:18" x14ac:dyDescent="0.25">
      <c r="A6" s="10">
        <v>43232</v>
      </c>
      <c r="B6" s="11" t="s">
        <v>148</v>
      </c>
      <c r="C6" s="12"/>
      <c r="D6" s="13" t="str">
        <f ca="1">MID(CELL("filename"),SEARCH("[",CELL("filename"))+1,SEARCH("]",CELL("filename"))-SEARCH("[",CELL("filename"))-1)</f>
        <v>YO16_XL_BU03_GRADER_Madison College _MeinholzRyan (1).xlsx</v>
      </c>
      <c r="E6" s="9"/>
      <c r="F6" s="9"/>
      <c r="G6" s="9"/>
      <c r="H6" s="9"/>
      <c r="M6" s="27"/>
      <c r="N6" s="27"/>
      <c r="O6" s="27"/>
      <c r="P6" s="27"/>
      <c r="Q6" s="27"/>
      <c r="R6" s="27"/>
    </row>
    <row r="7" spans="1:18" x14ac:dyDescent="0.25">
      <c r="A7" s="8" t="s">
        <v>149</v>
      </c>
      <c r="B7" s="8" t="s">
        <v>145</v>
      </c>
      <c r="C7" s="8" t="s">
        <v>150</v>
      </c>
      <c r="D7" s="8" t="s">
        <v>151</v>
      </c>
      <c r="E7" s="9"/>
      <c r="F7" s="9"/>
      <c r="G7" s="9"/>
      <c r="H7" s="9"/>
      <c r="M7" s="27"/>
      <c r="N7" s="27"/>
      <c r="O7" s="27"/>
      <c r="P7" s="27"/>
      <c r="Q7" s="27"/>
      <c r="R7" s="27"/>
    </row>
    <row r="8" spans="1:18" x14ac:dyDescent="0.25">
      <c r="A8" s="10"/>
      <c r="C8" s="12"/>
      <c r="D8" s="12"/>
      <c r="E8" s="9"/>
      <c r="F8" s="9"/>
      <c r="G8" s="9"/>
      <c r="H8" s="9"/>
      <c r="M8" s="27"/>
      <c r="N8" s="27"/>
      <c r="O8" s="27"/>
      <c r="P8" s="27"/>
      <c r="Q8" s="27"/>
      <c r="R8" s="27"/>
    </row>
    <row r="9" spans="1:18" x14ac:dyDescent="0.25">
      <c r="A9" s="14"/>
      <c r="B9" s="11"/>
      <c r="C9" s="12"/>
      <c r="D9" s="12"/>
      <c r="E9" s="9"/>
      <c r="F9" s="9"/>
      <c r="G9" s="9"/>
      <c r="H9" s="9"/>
      <c r="M9" s="27"/>
      <c r="N9" s="27"/>
      <c r="O9" s="27"/>
      <c r="P9" s="27"/>
      <c r="Q9" s="27"/>
      <c r="R9" s="27"/>
    </row>
    <row r="10" spans="1:18" x14ac:dyDescent="0.25">
      <c r="A10" s="14"/>
      <c r="B10" s="11"/>
      <c r="C10" s="12"/>
      <c r="D10" s="12"/>
      <c r="E10" s="9"/>
      <c r="F10" s="9"/>
      <c r="G10" s="9"/>
      <c r="H10" s="9"/>
      <c r="M10" s="27"/>
      <c r="N10" s="27"/>
      <c r="O10" s="27"/>
      <c r="P10" s="27"/>
      <c r="Q10" s="27"/>
      <c r="R10" s="27"/>
    </row>
    <row r="11" spans="1:18" x14ac:dyDescent="0.25">
      <c r="A11" s="14"/>
      <c r="B11" s="11"/>
      <c r="C11" s="12"/>
      <c r="D11" s="12"/>
      <c r="E11" s="9"/>
      <c r="F11" s="9"/>
      <c r="G11" s="9"/>
      <c r="H11" s="9"/>
      <c r="M11" s="27"/>
      <c r="N11" s="27"/>
      <c r="O11" s="27"/>
      <c r="P11" s="27"/>
      <c r="Q11" s="27"/>
      <c r="R11" s="27"/>
    </row>
    <row r="12" spans="1:18" x14ac:dyDescent="0.25">
      <c r="A12" s="14"/>
      <c r="B12" s="11"/>
      <c r="C12" s="12"/>
      <c r="D12" s="12"/>
      <c r="E12" s="9"/>
      <c r="F12" s="9"/>
      <c r="G12" s="9"/>
      <c r="H12" s="9"/>
      <c r="M12" s="27"/>
      <c r="N12" s="27"/>
      <c r="O12" s="27"/>
      <c r="P12" s="27"/>
      <c r="Q12" s="27"/>
      <c r="R12" s="27"/>
    </row>
    <row r="13" spans="1:18" x14ac:dyDescent="0.25">
      <c r="A13" s="14"/>
      <c r="B13" s="11"/>
      <c r="C13" s="12"/>
      <c r="D13" s="12"/>
      <c r="E13" s="9"/>
      <c r="F13" s="9"/>
      <c r="G13" s="9"/>
      <c r="H13" s="9"/>
      <c r="M13" s="27"/>
      <c r="N13" s="27"/>
      <c r="O13" s="27"/>
      <c r="P13" s="27"/>
      <c r="Q13" s="27"/>
      <c r="R13" s="27"/>
    </row>
    <row r="14" spans="1:18" x14ac:dyDescent="0.25">
      <c r="A14" s="14"/>
      <c r="B14" s="11"/>
      <c r="C14" s="12"/>
      <c r="D14" s="12"/>
      <c r="E14" s="9"/>
      <c r="F14" s="9"/>
      <c r="G14" s="9"/>
      <c r="H14" s="9"/>
      <c r="M14" s="27"/>
      <c r="N14" s="27"/>
      <c r="O14" s="27"/>
      <c r="P14" s="27"/>
      <c r="Q14" s="27"/>
      <c r="R14" s="27"/>
    </row>
    <row r="15" spans="1:18" x14ac:dyDescent="0.25">
      <c r="A15" s="14"/>
      <c r="B15" s="11"/>
      <c r="C15" s="12"/>
      <c r="D15" s="12"/>
      <c r="E15" s="9"/>
      <c r="F15" s="9"/>
      <c r="G15" s="9"/>
      <c r="H15" s="9"/>
      <c r="M15" s="27"/>
      <c r="N15" s="27"/>
      <c r="O15" s="27"/>
      <c r="P15" s="27"/>
      <c r="Q15" s="27"/>
      <c r="R15" s="27"/>
    </row>
    <row r="16" spans="1:18" x14ac:dyDescent="0.25">
      <c r="A16" s="14"/>
      <c r="B16" s="11"/>
      <c r="C16" s="12"/>
      <c r="D16" s="12"/>
      <c r="E16" s="9"/>
      <c r="F16" s="9"/>
      <c r="G16" s="9"/>
      <c r="H16" s="9"/>
      <c r="M16" s="27"/>
      <c r="N16" s="27"/>
      <c r="O16" s="27"/>
      <c r="P16" s="27"/>
      <c r="Q16" s="27"/>
      <c r="R16" s="27"/>
    </row>
    <row r="17" spans="1:18" x14ac:dyDescent="0.25">
      <c r="A17" s="14"/>
      <c r="B17" s="11"/>
      <c r="C17" s="12"/>
      <c r="D17" s="12"/>
      <c r="E17" s="9"/>
      <c r="F17" s="9"/>
      <c r="G17" s="9"/>
      <c r="H17" s="9"/>
      <c r="M17" s="27"/>
      <c r="N17" s="27"/>
      <c r="O17" s="27"/>
      <c r="P17" s="27"/>
      <c r="Q17" s="27"/>
      <c r="R17" s="27"/>
    </row>
    <row r="18" spans="1:18" x14ac:dyDescent="0.25">
      <c r="A18" s="15"/>
      <c r="B18" s="15"/>
      <c r="C18" s="15"/>
      <c r="D18" s="15"/>
    </row>
    <row r="19" spans="1:18" x14ac:dyDescent="0.25">
      <c r="A19" s="8" t="s">
        <v>144</v>
      </c>
      <c r="B19" s="8" t="s">
        <v>152</v>
      </c>
      <c r="C19" s="8" t="s">
        <v>153</v>
      </c>
      <c r="D19" s="8" t="s">
        <v>154</v>
      </c>
    </row>
    <row r="20" spans="1:18" x14ac:dyDescent="0.25">
      <c r="A20" s="10">
        <v>43232</v>
      </c>
      <c r="B20" s="11" t="s">
        <v>157</v>
      </c>
      <c r="C20" s="11" t="s">
        <v>148</v>
      </c>
      <c r="D20" s="17"/>
    </row>
    <row r="21" spans="1:18" s="1" customFormat="1" x14ac:dyDescent="0.25">
      <c r="A21" s="10">
        <v>43232</v>
      </c>
      <c r="B21" s="11" t="s">
        <v>155</v>
      </c>
      <c r="C21" s="11" t="s">
        <v>148</v>
      </c>
      <c r="D21" s="17"/>
    </row>
    <row r="22" spans="1:18" s="1" customFormat="1" x14ac:dyDescent="0.25">
      <c r="A22" s="10">
        <v>43232</v>
      </c>
      <c r="B22" s="11" t="s">
        <v>156</v>
      </c>
      <c r="C22" s="11" t="s">
        <v>148</v>
      </c>
      <c r="D22" s="17"/>
    </row>
    <row r="23" spans="1:18" s="1" customFormat="1" x14ac:dyDescent="0.25">
      <c r="A23" s="10"/>
      <c r="B23" s="11"/>
      <c r="C23" s="16"/>
      <c r="D23" s="17"/>
    </row>
    <row r="24" spans="1:18" s="1" customFormat="1" x14ac:dyDescent="0.25">
      <c r="A24" s="10"/>
      <c r="B24" s="11"/>
      <c r="C24" s="16"/>
      <c r="D24" s="17"/>
    </row>
    <row r="25" spans="1:18" s="1" customFormat="1" x14ac:dyDescent="0.25">
      <c r="A25" s="18"/>
      <c r="B25" s="18"/>
      <c r="C25" s="18"/>
      <c r="D25" s="18"/>
    </row>
  </sheetData>
  <mergeCells count="26">
    <mergeCell ref="M17:P17"/>
    <mergeCell ref="Q17:R17"/>
    <mergeCell ref="M14:P14"/>
    <mergeCell ref="Q14:R14"/>
    <mergeCell ref="M15:P15"/>
    <mergeCell ref="Q15:R15"/>
    <mergeCell ref="M16:P16"/>
    <mergeCell ref="Q16:R16"/>
    <mergeCell ref="M11:P11"/>
    <mergeCell ref="Q11:R11"/>
    <mergeCell ref="M12:P12"/>
    <mergeCell ref="Q12:R12"/>
    <mergeCell ref="M13:P13"/>
    <mergeCell ref="Q13:R13"/>
    <mergeCell ref="M8:P8"/>
    <mergeCell ref="Q8:R8"/>
    <mergeCell ref="M9:P9"/>
    <mergeCell ref="Q9:R9"/>
    <mergeCell ref="M10:P10"/>
    <mergeCell ref="Q10:R10"/>
    <mergeCell ref="M5:P5"/>
    <mergeCell ref="Q5:R5"/>
    <mergeCell ref="M6:P6"/>
    <mergeCell ref="Q6:R6"/>
    <mergeCell ref="M7:P7"/>
    <mergeCell ref="Q7:R7"/>
  </mergeCells>
  <pageMargins left="0.7" right="0.7" top="0.75" bottom="0.75" header="0.3" footer="0.3"/>
  <pageSetup scale="88" fitToHeight="0" orientation="landscape" horizontalDpi="4294967293" r:id="rId1"/>
  <headerFooter>
    <oddFooter>&amp;L&amp;F</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project>
  <id>WROskW6zB6XpqYLBuxFF6uyIze4N5fP7z2EzwMENMaY=-~3otiQFa4cIyTEcKF/15GZA==</id>
</project>
</file>

<file path=customXml/itemProps1.xml><?xml version="1.0" encoding="utf-8"?>
<ds:datastoreItem xmlns:ds="http://schemas.openxmlformats.org/officeDocument/2006/customXml" ds:itemID="{D50FD06A-E161-4D77-83B1-7A8D2D9E75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RentalData</vt:lpstr>
      <vt:lpstr>PivotTable</vt:lpstr>
      <vt:lpstr>Pivotchart</vt:lpstr>
      <vt:lpstr>RentalData2</vt:lpstr>
      <vt:lpstr>Report</vt:lpstr>
      <vt:lpstr>InputData</vt:lpstr>
      <vt:lpstr>Documentation</vt:lpstr>
      <vt:lpstr>RentalData!Criteria</vt:lpstr>
      <vt:lpstr>Fiesta</vt:lpstr>
      <vt:lpstr>Focus</vt:lpstr>
      <vt:lpstr>Ford</vt:lpstr>
      <vt:lpstr>Fusion</vt:lpstr>
      <vt:lpstr>Honda</vt:lpstr>
      <vt:lpstr>Prelude</vt:lpstr>
      <vt:lpstr>Documentation!Print_Area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Your Office</dc:creator>
  <cp:lastModifiedBy>Prof Scofied</cp:lastModifiedBy>
  <dcterms:created xsi:type="dcterms:W3CDTF">2015-10-19T13:19:40Z</dcterms:created>
  <dcterms:modified xsi:type="dcterms:W3CDTF">2018-11-05T07:38:47Z</dcterms:modified>
</cp:coreProperties>
</file>